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firstSheet="1" activeTab="7"/>
  </bookViews>
  <sheets>
    <sheet name="Пр. 1  Источники" sheetId="1" r:id="rId1"/>
    <sheet name="Пр.2. Доходы" sheetId="2" r:id="rId2"/>
    <sheet name="Пр.3 ФП" sheetId="3" r:id="rId3"/>
    <sheet name="Пр.5 Раз.,Подразд" sheetId="4" r:id="rId4"/>
    <sheet name="Пр.6 по прогр.." sheetId="5" r:id="rId5"/>
    <sheet name="Пр.7 Р.П. ЦС. ВР" sheetId="6" r:id="rId6"/>
    <sheet name="Пр9 Ведомс" sheetId="7" r:id="rId7"/>
    <sheet name="Пр.10 Заимств." sheetId="8" r:id="rId8"/>
  </sheets>
  <externalReferences>
    <externalReference r:id="rId11"/>
  </externalReferences>
  <definedNames>
    <definedName name="_xlnm._FilterDatabase" localSheetId="5" hidden="1">'Пр.7 Р.П. ЦС. ВР'!$A$10:$E$392</definedName>
    <definedName name="_xlnm._FilterDatabase" localSheetId="6" hidden="1">'Пр9 Ведомс'!$A$10:$F$392</definedName>
    <definedName name="_xlnm.Print_Titles" localSheetId="3">'Пр.5 Раз.,Подразд'!$10:$11</definedName>
    <definedName name="_xlnm.Print_Area" localSheetId="5">'Пр.7 Р.П. ЦС. ВР'!$A$1:$F$394</definedName>
    <definedName name="_xlnm.Print_Area" localSheetId="6">'Пр9 Ведомс'!$A$1:$G$394</definedName>
  </definedNames>
  <calcPr fullCalcOnLoad="1" refMode="R1C1"/>
</workbook>
</file>

<file path=xl/comments6.xml><?xml version="1.0" encoding="utf-8"?>
<comments xmlns="http://schemas.openxmlformats.org/spreadsheetml/2006/main">
  <authors>
    <author>Кравцова</author>
    <author>Елена Кравцова</author>
  </authors>
  <commentList>
    <comment ref="E249" authorId="0">
      <text>
        <r>
          <rPr>
            <b/>
            <sz val="8"/>
            <rFont val="Tahoma"/>
            <family val="2"/>
          </rPr>
          <t>Кравцова:</t>
        </r>
        <r>
          <rPr>
            <sz val="8"/>
            <rFont val="Tahoma"/>
            <family val="2"/>
          </rPr>
          <t xml:space="preserve">
3000,0-освещение
800-обслуживание</t>
        </r>
      </text>
    </comment>
    <comment ref="E149" authorId="1">
      <text>
        <r>
          <rPr>
            <b/>
            <sz val="9"/>
            <rFont val="Tahoma"/>
            <family val="2"/>
          </rPr>
          <t>Елена Кравцова:</t>
        </r>
        <r>
          <rPr>
            <sz val="9"/>
            <rFont val="Tahoma"/>
            <family val="2"/>
          </rPr>
          <t xml:space="preserve">
автостоянка
</t>
        </r>
      </text>
    </comment>
  </commentList>
</comments>
</file>

<file path=xl/comments7.xml><?xml version="1.0" encoding="utf-8"?>
<comments xmlns="http://schemas.openxmlformats.org/spreadsheetml/2006/main">
  <authors>
    <author>Елена Кравцова</author>
    <author>Кравцова</author>
  </authors>
  <commentList>
    <comment ref="F149" authorId="0">
      <text>
        <r>
          <rPr>
            <b/>
            <sz val="9"/>
            <rFont val="Tahoma"/>
            <family val="2"/>
          </rPr>
          <t>Елена Кравцова:</t>
        </r>
        <r>
          <rPr>
            <sz val="9"/>
            <rFont val="Tahoma"/>
            <family val="2"/>
          </rPr>
          <t xml:space="preserve">
автостоянка
</t>
        </r>
      </text>
    </comment>
    <comment ref="F249" authorId="1">
      <text>
        <r>
          <rPr>
            <b/>
            <sz val="8"/>
            <rFont val="Tahoma"/>
            <family val="2"/>
          </rPr>
          <t>Кравцова:</t>
        </r>
        <r>
          <rPr>
            <sz val="8"/>
            <rFont val="Tahoma"/>
            <family val="2"/>
          </rPr>
          <t xml:space="preserve">
3000,0-освещение
800-обслуживание</t>
        </r>
      </text>
    </comment>
  </commentList>
</comments>
</file>

<file path=xl/sharedStrings.xml><?xml version="1.0" encoding="utf-8"?>
<sst xmlns="http://schemas.openxmlformats.org/spreadsheetml/2006/main" count="3773" uniqueCount="688">
  <si>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</si>
  <si>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</si>
  <si>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</si>
  <si>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</si>
  <si>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</si>
  <si>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</si>
  <si>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</si>
  <si>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</si>
  <si>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</si>
  <si>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</si>
  <si>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</si>
  <si>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</si>
  <si>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</si>
  <si>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</si>
  <si>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</si>
  <si>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</si>
  <si>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</si>
  <si>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</si>
  <si>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</si>
  <si>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</si>
  <si>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</si>
  <si>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</si>
  <si>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</si>
  <si>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</si>
  <si>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</si>
  <si>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</si>
  <si>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</si>
  <si>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</si>
  <si>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</si>
  <si>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</si>
  <si>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</si>
  <si>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</si>
  <si>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</si>
  <si>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</si>
  <si>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</si>
  <si>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</si>
  <si>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</si>
  <si>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</si>
  <si>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</si>
  <si>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</si>
  <si>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</si>
  <si>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</si>
  <si>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</si>
  <si>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</si>
  <si>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</si>
  <si>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</si>
  <si>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</si>
  <si>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</si>
  <si>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</si>
  <si>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</si>
  <si>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</si>
  <si>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</si>
  <si>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</si>
  <si>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</si>
  <si>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</si>
  <si>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</si>
  <si>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</si>
  <si>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</si>
  <si>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</si>
  <si>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</si>
  <si>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</si>
  <si>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</si>
  <si>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</si>
  <si>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</si>
  <si>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</si>
  <si>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</si>
  <si>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</si>
  <si>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</si>
  <si>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</si>
  <si>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</si>
  <si>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</si>
  <si>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</si>
  <si>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</si>
  <si>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Субсидии на реализацию подпрограммы "ОЖМС" ФЦП "Жилище" на 2011-2015 годы за счет средств федерального бюджета</t>
  </si>
  <si>
    <t xml:space="preserve">2 02 02008 13 0000 151
</t>
  </si>
  <si>
    <t>Субсидии на реализацию подпрограммы "ОЖМС" ФЦП "Жилище" на 2011-2015 годы за счет средств областного бюджета</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</si>
  <si>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</si>
  <si>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</si>
  <si>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</si>
  <si>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</si>
  <si>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</si>
  <si>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</si>
  <si>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</si>
  <si>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</si>
  <si>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</si>
  <si>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</si>
  <si>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</si>
  <si>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</si>
  <si>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</si>
  <si>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2 02 04012 13 0000 151</t>
  </si>
  <si>
    <t>(приложение 10)</t>
  </si>
  <si>
    <t>Предельная величина на 01.01.2016 г.</t>
  </si>
  <si>
    <t>Кредиты от кредитных организаций</t>
  </si>
  <si>
    <t>Итого</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</si>
  <si>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</si>
  <si>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</si>
  <si>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</si>
  <si>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Субсидии  на мероприятия, направленные безаварийную работу объектов водоснабжения и водотвндения</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</si>
  <si>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</si>
  <si>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</si>
  <si>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</si>
  <si>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</si>
  <si>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</si>
  <si>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</si>
  <si>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</si>
  <si>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</si>
  <si>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</si>
  <si>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</si>
  <si>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</si>
  <si>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</si>
  <si>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</si>
  <si>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</si>
  <si>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</si>
  <si>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</si>
  <si>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</si>
  <si>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</si>
  <si>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</si>
  <si>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</si>
  <si>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</si>
  <si>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</si>
  <si>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</si>
  <si>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</si>
  <si>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</si>
  <si>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</si>
  <si>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</si>
  <si>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</si>
  <si>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</si>
  <si>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</si>
  <si>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</si>
  <si>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</si>
  <si>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</si>
  <si>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</si>
  <si>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</si>
  <si>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</si>
  <si>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</si>
  <si>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</si>
  <si>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</si>
  <si>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</si>
  <si>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</si>
  <si>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</si>
  <si>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</si>
  <si>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</si>
  <si>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</si>
  <si>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</si>
  <si>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</si>
  <si>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</si>
  <si>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</si>
  <si>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</si>
  <si>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</si>
  <si>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</si>
  <si>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</si>
  <si>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</si>
  <si>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</si>
  <si>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</si>
  <si>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</si>
  <si>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</si>
  <si>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</si>
  <si>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</si>
  <si>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</si>
  <si>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04 2 01 40030</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</si>
  <si>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</si>
  <si>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</si>
  <si>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</si>
  <si>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</si>
  <si>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</si>
  <si>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</si>
  <si>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</si>
  <si>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</si>
  <si>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</si>
  <si>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</si>
  <si>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</si>
  <si>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</si>
  <si>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</si>
  <si>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</si>
  <si>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</si>
  <si>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</si>
  <si>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</si>
  <si>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</si>
  <si>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</si>
  <si>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</si>
  <si>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</si>
  <si>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</si>
  <si>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</si>
  <si>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</si>
  <si>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</si>
  <si>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</si>
  <si>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</si>
  <si>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</si>
  <si>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</si>
  <si>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</si>
  <si>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</si>
  <si>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</si>
  <si>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</si>
  <si>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</si>
  <si>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</si>
  <si>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</si>
  <si>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</si>
  <si>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</si>
  <si>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</si>
  <si>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</si>
  <si>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</si>
  <si>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</si>
  <si>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</si>
  <si>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</si>
  <si>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</si>
  <si>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</si>
  <si>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</si>
  <si>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</si>
  <si>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</si>
  <si>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</si>
  <si>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</si>
  <si>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</si>
  <si>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</si>
  <si>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</si>
  <si>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</si>
  <si>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</si>
  <si>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</si>
  <si>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</si>
  <si>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</si>
  <si>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</si>
  <si>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</si>
  <si>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</si>
  <si>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</si>
  <si>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</si>
  <si>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</si>
  <si>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</si>
  <si>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</si>
  <si>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</si>
  <si>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</si>
  <si>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</si>
  <si>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</si>
  <si>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</si>
  <si>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</si>
  <si>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</si>
  <si>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</si>
  <si>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</si>
  <si>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</si>
  <si>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</si>
  <si>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</si>
  <si>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</si>
  <si>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</si>
  <si>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</si>
  <si>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</si>
  <si>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</si>
  <si>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</si>
  <si>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</si>
  <si>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</si>
  <si>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</si>
  <si>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</si>
  <si>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</si>
  <si>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</si>
  <si>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</si>
  <si>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</si>
  <si>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</si>
  <si>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</si>
  <si>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</si>
  <si>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</si>
  <si>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Ведомственная структура расходов МО Новоладожского городского поселения  на 2016 год</t>
  </si>
  <si>
    <t xml:space="preserve">Программа муниципальных заимствований МО Новоладожского городского поселения на 2016 год    </t>
  </si>
  <si>
    <t>Объем привлечения в 2016 году</t>
  </si>
  <si>
    <t>Объем погашения в 2016 году</t>
  </si>
  <si>
    <t>Предельная величина на 01.01.2017 г.</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</si>
  <si>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</si>
  <si>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</si>
  <si>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</si>
  <si>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</si>
  <si>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</si>
  <si>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</si>
  <si>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</si>
  <si>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</si>
  <si>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</si>
  <si>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</si>
  <si>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</si>
  <si>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</si>
  <si>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</si>
  <si>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</si>
  <si>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</si>
  <si>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</si>
  <si>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</si>
  <si>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</si>
  <si>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</si>
  <si>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</si>
  <si>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</si>
  <si>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</si>
  <si>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</si>
  <si>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</si>
  <si>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</si>
  <si>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</si>
  <si>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</si>
  <si>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</si>
  <si>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</si>
  <si>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</si>
  <si>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</si>
  <si>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</si>
  <si>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</si>
  <si>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</si>
  <si>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</si>
  <si>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</si>
  <si>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</si>
  <si>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</si>
  <si>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</si>
  <si>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</si>
  <si>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</si>
  <si>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</si>
  <si>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</si>
  <si>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</si>
  <si>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</si>
  <si>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</si>
  <si>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</si>
  <si>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</si>
  <si>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</si>
  <si>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</si>
  <si>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</si>
  <si>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</si>
  <si>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</si>
  <si>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</si>
  <si>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</si>
  <si>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</si>
  <si>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</si>
  <si>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</si>
  <si>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</si>
  <si>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02 1 0110320</t>
  </si>
  <si>
    <t>Трудоустройство несовершеннолетнего населения</t>
  </si>
  <si>
    <t xml:space="preserve">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2016-2017гг." </t>
  </si>
  <si>
    <t>03 1 01 10140</t>
  </si>
  <si>
    <t>Ремонт асфальтобетонного покрытия дороги ул. Ленинградская</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</si>
  <si>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</si>
  <si>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</si>
  <si>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</si>
  <si>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</si>
  <si>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</si>
  <si>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</si>
  <si>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</si>
  <si>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</si>
  <si>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</si>
  <si>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от  20 мая  2016 года № 29</t>
  </si>
  <si>
    <t>от 20 мая  2016 года № 29</t>
  </si>
  <si>
    <t>от 20 мая 2016 года № 29</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</si>
  <si>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</si>
  <si>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</si>
  <si>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</si>
  <si>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</si>
  <si>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</si>
  <si>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</si>
  <si>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</si>
  <si>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</si>
  <si>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</si>
  <si>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</si>
  <si>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</si>
  <si>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</si>
  <si>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</si>
  <si>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</si>
  <si>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</si>
  <si>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</si>
  <si>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</si>
  <si>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</si>
  <si>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</si>
  <si>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</si>
  <si>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</si>
  <si>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</si>
  <si>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</si>
  <si>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</si>
  <si>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</si>
  <si>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</si>
  <si>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</si>
  <si>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</si>
  <si>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</si>
  <si>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</si>
  <si>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</si>
  <si>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</si>
  <si>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</si>
  <si>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</si>
  <si>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</si>
  <si>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</si>
  <si>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</si>
  <si>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</si>
  <si>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</si>
  <si>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</si>
  <si>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</si>
  <si>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</si>
  <si>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</si>
  <si>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</si>
  <si>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</si>
  <si>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</si>
  <si>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</si>
  <si>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</si>
  <si>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01 2 0000</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</si>
  <si>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</si>
  <si>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</si>
  <si>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</si>
  <si>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</si>
  <si>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</si>
  <si>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</si>
  <si>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</si>
  <si>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</si>
  <si>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</si>
  <si>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</si>
  <si>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</si>
  <si>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</si>
  <si>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</si>
  <si>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</si>
  <si>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</si>
  <si>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</si>
  <si>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</si>
  <si>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</si>
  <si>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</si>
  <si>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</si>
  <si>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</si>
  <si>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</si>
  <si>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</si>
  <si>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</si>
  <si>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</si>
  <si>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</si>
  <si>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</si>
  <si>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</si>
  <si>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</si>
  <si>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</si>
  <si>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</si>
  <si>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</si>
  <si>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</si>
  <si>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</si>
  <si>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</si>
  <si>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</si>
  <si>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</si>
  <si>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</si>
  <si>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</si>
  <si>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</si>
  <si>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</si>
  <si>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</si>
  <si>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</si>
  <si>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</si>
  <si>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</si>
  <si>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</si>
  <si>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</si>
  <si>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</si>
  <si>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</si>
  <si>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</si>
  <si>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</si>
  <si>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</si>
  <si>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</si>
  <si>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</si>
  <si>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</si>
  <si>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</si>
  <si>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</si>
  <si>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</si>
  <si>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</si>
  <si>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</si>
  <si>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</si>
  <si>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</si>
  <si>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</si>
  <si>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</si>
  <si>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</si>
  <si>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</si>
  <si>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</si>
  <si>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</si>
  <si>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</si>
  <si>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</si>
  <si>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</si>
  <si>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</si>
  <si>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</si>
  <si>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</si>
  <si>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</si>
  <si>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</si>
  <si>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</si>
  <si>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</si>
  <si>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</si>
  <si>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</si>
  <si>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</si>
  <si>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</si>
  <si>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</si>
  <si>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</si>
  <si>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</si>
  <si>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</si>
  <si>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</si>
  <si>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</si>
  <si>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</si>
  <si>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</si>
  <si>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</si>
  <si>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</si>
  <si>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</si>
  <si>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</si>
  <si>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</si>
  <si>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</si>
  <si>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</si>
  <si>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</si>
  <si>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</si>
  <si>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</si>
  <si>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</si>
  <si>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</si>
  <si>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</si>
  <si>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</si>
  <si>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</si>
  <si>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</si>
  <si>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</si>
  <si>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01 2 1025</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</si>
  <si>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</si>
  <si>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</si>
  <si>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</si>
  <si>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</si>
  <si>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</si>
  <si>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</si>
  <si>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</si>
  <si>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</si>
  <si>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</si>
  <si>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</si>
  <si>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</si>
  <si>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</si>
  <si>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</si>
  <si>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</si>
  <si>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</si>
  <si>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</si>
  <si>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</si>
  <si>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</si>
  <si>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Вырубка аварийных и сухостойных деревьев, покос травы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</si>
  <si>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</si>
  <si>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</si>
  <si>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</si>
  <si>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</si>
  <si>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</si>
  <si>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</si>
  <si>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</si>
  <si>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</si>
  <si>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</si>
  <si>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</si>
  <si>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</si>
  <si>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</si>
  <si>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</si>
  <si>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</si>
  <si>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</si>
  <si>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</si>
  <si>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</si>
  <si>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</si>
  <si>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</si>
  <si>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</si>
  <si>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</si>
  <si>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</si>
  <si>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</si>
  <si>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</si>
  <si>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</si>
  <si>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</si>
  <si>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</si>
  <si>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</si>
  <si>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</si>
  <si>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</si>
  <si>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</si>
  <si>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</si>
  <si>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</si>
  <si>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</si>
  <si>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</si>
  <si>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</si>
  <si>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</si>
  <si>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</si>
  <si>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</si>
  <si>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</si>
  <si>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</si>
  <si>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</si>
  <si>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</si>
  <si>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</si>
  <si>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</si>
  <si>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</si>
  <si>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</si>
  <si>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</si>
  <si>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</si>
  <si>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</si>
  <si>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</si>
  <si>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</si>
  <si>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</si>
  <si>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</si>
  <si>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</si>
  <si>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</si>
  <si>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</si>
  <si>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</si>
  <si>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</si>
  <si>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</si>
  <si>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</si>
  <si>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</si>
  <si>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</si>
  <si>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</si>
  <si>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</si>
  <si>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</si>
  <si>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</si>
  <si>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</si>
  <si>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</si>
  <si>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</si>
  <si>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</si>
  <si>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</si>
  <si>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</si>
  <si>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</si>
  <si>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</si>
  <si>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</si>
  <si>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</si>
  <si>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Замена канализационных труб г.Новая Ладога м-н "В" от д.20 до д.8в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</si>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</sst>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2">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sz val="11"/>
      <color indexed="8"/>
      <name val="Times New Roman"/>
      <family val="1"/>
    </font>
    <font>
      <b/>
      <i/>
      <sz val="12"/>
      <color indexed="8"/>
      <name val="Times New Roman"/>
      <family val="1"/>
    </font>
    <font>
      <b/>
      <sz val="13"/>
      <color indexed="8"/>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0"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8" fillId="4" borderId="0" applyNumberFormat="0" applyBorder="0" applyAlignment="0" applyProtection="0"/>
  </cellStyleXfs>
  <cellXfs count="471">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9"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0"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0"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7" fillId="0" borderId="0" xfId="0" applyNumberFormat="1" applyFont="1" applyFill="1" applyAlignment="1">
      <alignment/>
    </xf>
    <xf numFmtId="0" fontId="51"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2" fillId="0" borderId="0" xfId="0" applyFont="1" applyFill="1" applyAlignment="1">
      <alignment/>
    </xf>
    <xf numFmtId="43" fontId="51"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0" fontId="18" fillId="0" borderId="11" xfId="0" applyFont="1" applyFill="1" applyBorder="1" applyAlignment="1">
      <alignment/>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3"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0"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lignmen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10" fillId="0" borderId="0" xfId="53" applyFont="1" applyAlignment="1">
      <alignment horizontal="center" wrapText="1"/>
      <protection/>
    </xf>
    <xf numFmtId="0" fontId="9" fillId="0" borderId="0" xfId="53" applyFont="1" applyAlignment="1">
      <alignment horizontal="center"/>
      <protection/>
    </xf>
    <xf numFmtId="0" fontId="9" fillId="0" borderId="0" xfId="53" applyFont="1" applyAlignment="1">
      <alignment horizontal="right"/>
      <protection/>
    </xf>
    <xf numFmtId="0" fontId="4" fillId="0" borderId="0" xfId="53" applyFont="1" applyAlignment="1">
      <alignment horizontal="right"/>
      <protection/>
    </xf>
    <xf numFmtId="0" fontId="4" fillId="0" borderId="0" xfId="53" applyFont="1">
      <alignment/>
      <protection/>
    </xf>
    <xf numFmtId="0" fontId="4" fillId="0" borderId="37" xfId="53" applyFont="1" applyBorder="1">
      <alignment/>
      <protection/>
    </xf>
    <xf numFmtId="0" fontId="4" fillId="0" borderId="38" xfId="53" applyFont="1" applyBorder="1" applyAlignment="1">
      <alignment horizontal="center" wrapText="1"/>
      <protection/>
    </xf>
    <xf numFmtId="0" fontId="4" fillId="0" borderId="39" xfId="53" applyFont="1" applyBorder="1" applyAlignment="1">
      <alignment horizontal="center" wrapText="1"/>
      <protection/>
    </xf>
    <xf numFmtId="0" fontId="4" fillId="0" borderId="40" xfId="53" applyFont="1" applyBorder="1" applyAlignment="1">
      <alignment horizontal="left" vertical="center"/>
      <protection/>
    </xf>
    <xf numFmtId="3" fontId="4" fillId="0" borderId="11" xfId="53" applyNumberFormat="1" applyFont="1" applyBorder="1" applyAlignment="1">
      <alignment horizontal="center"/>
      <protection/>
    </xf>
    <xf numFmtId="3" fontId="4" fillId="0" borderId="41" xfId="53" applyNumberFormat="1" applyFont="1" applyBorder="1" applyAlignment="1">
      <alignment horizontal="center"/>
      <protection/>
    </xf>
    <xf numFmtId="0" fontId="4" fillId="0" borderId="40" xfId="53" applyFont="1" applyBorder="1" applyAlignment="1">
      <alignment horizontal="left" vertical="center" wrapText="1"/>
      <protection/>
    </xf>
    <xf numFmtId="4" fontId="4" fillId="0" borderId="11" xfId="53" applyNumberFormat="1" applyFont="1" applyBorder="1" applyAlignment="1">
      <alignment horizontal="center"/>
      <protection/>
    </xf>
    <xf numFmtId="3" fontId="4" fillId="0" borderId="11" xfId="53" applyNumberFormat="1" applyFont="1" applyFill="1" applyBorder="1" applyAlignment="1">
      <alignment horizontal="center"/>
      <protection/>
    </xf>
    <xf numFmtId="4" fontId="4" fillId="0" borderId="41" xfId="53" applyNumberFormat="1" applyFont="1" applyBorder="1" applyAlignment="1">
      <alignment horizontal="center"/>
      <protection/>
    </xf>
    <xf numFmtId="0" fontId="4" fillId="0" borderId="40" xfId="53" applyFont="1" applyBorder="1">
      <alignment/>
      <protection/>
    </xf>
    <xf numFmtId="0" fontId="2" fillId="0" borderId="42" xfId="53" applyFont="1" applyBorder="1">
      <alignment/>
      <protection/>
    </xf>
    <xf numFmtId="3" fontId="2" fillId="0" borderId="43" xfId="53" applyNumberFormat="1" applyFont="1" applyBorder="1" applyAlignment="1">
      <alignment horizontal="center"/>
      <protection/>
    </xf>
    <xf numFmtId="4" fontId="2" fillId="0" borderId="43" xfId="53" applyNumberFormat="1" applyFont="1" applyBorder="1" applyAlignment="1">
      <alignment horizontal="center"/>
      <protection/>
    </xf>
    <xf numFmtId="4" fontId="2" fillId="0" borderId="44" xfId="53" applyNumberFormat="1" applyFont="1" applyBorder="1" applyAlignment="1">
      <alignment horizont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4"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3"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3"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40" xfId="53" applyFont="1" applyFill="1" applyBorder="1" applyAlignment="1">
      <alignment vertical="center"/>
      <protection/>
    </xf>
    <xf numFmtId="0" fontId="9" fillId="0" borderId="45"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1"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5" fillId="0" borderId="0" xfId="63" applyNumberFormat="1" applyFont="1" applyFill="1" applyAlignment="1">
      <alignment vertical="center"/>
    </xf>
    <xf numFmtId="43" fontId="18" fillId="0" borderId="0" xfId="63" applyNumberFormat="1" applyFont="1" applyFill="1" applyAlignment="1">
      <alignment vertical="center"/>
    </xf>
    <xf numFmtId="182" fontId="56" fillId="0" borderId="0" xfId="53" applyNumberFormat="1" applyFont="1" applyFill="1" applyBorder="1" applyAlignment="1">
      <alignment horizontal="center" vertical="center"/>
      <protection/>
    </xf>
    <xf numFmtId="43" fontId="57" fillId="0" borderId="0" xfId="0" applyNumberFormat="1" applyFont="1" applyFill="1" applyAlignment="1">
      <alignment vertical="center"/>
    </xf>
    <xf numFmtId="43"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9" fontId="11" fillId="0" borderId="10" xfId="0" applyNumberFormat="1" applyFont="1" applyFill="1" applyBorder="1" applyAlignment="1">
      <alignment vertical="center" wrapText="1"/>
    </xf>
    <xf numFmtId="49" fontId="11" fillId="0" borderId="46" xfId="0" applyNumberFormat="1" applyFont="1" applyFill="1" applyBorder="1" applyAlignment="1">
      <alignment vertical="center" wrapText="1"/>
    </xf>
    <xf numFmtId="49" fontId="11" fillId="0" borderId="47" xfId="0" applyNumberFormat="1" applyFont="1" applyFill="1" applyBorder="1" applyAlignment="1">
      <alignment vertical="center" wrapText="1"/>
    </xf>
    <xf numFmtId="4" fontId="9" fillId="0" borderId="0" xfId="53" applyNumberFormat="1" applyFont="1" applyFill="1">
      <alignment/>
      <protection/>
    </xf>
    <xf numFmtId="4" fontId="49" fillId="0" borderId="0" xfId="0" applyNumberFormat="1" applyFont="1" applyFill="1" applyAlignment="1">
      <alignment/>
    </xf>
    <xf numFmtId="181" fontId="16" fillId="0" borderId="0" xfId="0" applyNumberFormat="1" applyFont="1" applyFill="1" applyAlignment="1">
      <alignment/>
    </xf>
    <xf numFmtId="4" fontId="51"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3" fontId="7" fillId="0" borderId="0" xfId="63" applyNumberFormat="1" applyFont="1" applyFill="1" applyAlignment="1">
      <alignment horizontal="center" vertical="center"/>
    </xf>
    <xf numFmtId="43" fontId="9" fillId="0" borderId="11" xfId="63" applyNumberFormat="1" applyFont="1" applyFill="1" applyBorder="1" applyAlignment="1">
      <alignment horizontal="center" vertical="center" wrapText="1"/>
    </xf>
    <xf numFmtId="43" fontId="7" fillId="0" borderId="11" xfId="63" applyNumberFormat="1" applyFont="1" applyFill="1" applyBorder="1" applyAlignment="1">
      <alignment horizontal="center" vertical="center"/>
    </xf>
    <xf numFmtId="43" fontId="7" fillId="0" borderId="11" xfId="63" applyNumberFormat="1" applyFont="1" applyFill="1" applyBorder="1" applyAlignment="1">
      <alignment horizontal="center" vertical="center" wrapText="1"/>
    </xf>
    <xf numFmtId="43" fontId="51"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43"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58"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59"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0"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4"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53" fillId="0" borderId="0" xfId="53" applyNumberFormat="1" applyFont="1" applyFill="1" applyAlignment="1">
      <alignment vertical="center"/>
      <protection/>
    </xf>
    <xf numFmtId="180" fontId="9" fillId="0" borderId="0" xfId="53" applyNumberFormat="1" applyFont="1" applyFill="1">
      <alignment/>
      <protection/>
    </xf>
    <xf numFmtId="4" fontId="60" fillId="0" borderId="29" xfId="53" applyNumberFormat="1" applyFont="1" applyFill="1" applyBorder="1" applyAlignment="1">
      <alignment horizontal="center" vertical="center"/>
      <protection/>
    </xf>
    <xf numFmtId="180" fontId="16" fillId="0" borderId="0" xfId="0" applyNumberFormat="1" applyFont="1" applyFill="1" applyAlignment="1">
      <alignment horizontal="left"/>
    </xf>
    <xf numFmtId="193" fontId="51" fillId="0" borderId="0" xfId="63" applyNumberFormat="1" applyFont="1" applyFill="1" applyAlignment="1">
      <alignment horizontal="center" vertical="center"/>
    </xf>
    <xf numFmtId="201" fontId="9" fillId="0" borderId="0" xfId="53" applyNumberFormat="1" applyFont="1" applyAlignment="1">
      <alignment vertical="center"/>
      <protection/>
    </xf>
    <xf numFmtId="204" fontId="53"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43" fontId="51" fillId="0" borderId="0" xfId="63" applyNumberFormat="1" applyFont="1" applyFill="1" applyAlignment="1">
      <alignment vertical="center"/>
    </xf>
    <xf numFmtId="4" fontId="14" fillId="0" borderId="15" xfId="53" applyNumberFormat="1" applyFont="1" applyFill="1" applyBorder="1" applyAlignment="1">
      <alignment horizontal="center" vertical="center" wrapText="1"/>
      <protection/>
    </xf>
    <xf numFmtId="0" fontId="7" fillId="0" borderId="32" xfId="0" applyFont="1" applyBorder="1" applyAlignment="1">
      <alignment horizontal="center" vertical="center"/>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4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3" fillId="0" borderId="0" xfId="53" applyNumberFormat="1" applyFont="1" applyFill="1" applyAlignment="1">
      <alignment horizontal="center"/>
      <protection/>
    </xf>
    <xf numFmtId="0" fontId="53" fillId="0" borderId="0" xfId="53" applyFont="1" applyFill="1" applyAlignment="1">
      <alignment horizontal="center"/>
      <protection/>
    </xf>
    <xf numFmtId="0" fontId="7" fillId="0" borderId="12" xfId="0" applyFont="1" applyBorder="1" applyAlignment="1">
      <alignment horizontal="center" vertical="center"/>
    </xf>
    <xf numFmtId="0" fontId="7" fillId="0" borderId="21" xfId="0" applyFont="1" applyBorder="1" applyAlignment="1">
      <alignment horizontal="center" vertical="center"/>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5" fillId="0" borderId="0" xfId="53" applyFont="1" applyAlignment="1">
      <alignment horizontal="center" vertical="center" wrapText="1"/>
      <protection/>
    </xf>
    <xf numFmtId="0" fontId="7"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43"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xf numFmtId="0" fontId="10" fillId="0" borderId="0" xfId="53" applyFont="1" applyAlignment="1">
      <alignment horizont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76" customWidth="1"/>
    <col min="2" max="2" width="68.57421875" style="176" customWidth="1"/>
    <col min="3" max="3" width="17.57421875" style="298" customWidth="1"/>
    <col min="4" max="4" width="18.00390625" style="176" customWidth="1"/>
    <col min="5" max="16384" width="10.00390625" style="176" customWidth="1"/>
  </cols>
  <sheetData>
    <row r="1" ht="12.75">
      <c r="C1" s="114" t="s">
        <v>377</v>
      </c>
    </row>
    <row r="2" ht="12.75">
      <c r="C2" s="114" t="s">
        <v>376</v>
      </c>
    </row>
    <row r="3" ht="12.75">
      <c r="C3" s="114" t="s">
        <v>440</v>
      </c>
    </row>
    <row r="4" ht="12.75">
      <c r="C4" s="114" t="s">
        <v>335</v>
      </c>
    </row>
    <row r="5" ht="12.75">
      <c r="C5" s="114" t="s">
        <v>621</v>
      </c>
    </row>
    <row r="7" spans="1:3" s="177" customFormat="1" ht="63" customHeight="1">
      <c r="A7" s="440" t="s">
        <v>242</v>
      </c>
      <c r="B7" s="440"/>
      <c r="C7" s="440"/>
    </row>
    <row r="8" spans="1:3" ht="18" thickBot="1">
      <c r="A8" s="178"/>
      <c r="B8" s="178"/>
      <c r="C8" s="288"/>
    </row>
    <row r="9" spans="1:3" ht="18">
      <c r="A9" s="179" t="s">
        <v>622</v>
      </c>
      <c r="B9" s="441" t="s">
        <v>623</v>
      </c>
      <c r="C9" s="289" t="s">
        <v>624</v>
      </c>
    </row>
    <row r="10" spans="1:3" ht="18" thickBot="1">
      <c r="A10" s="180" t="s">
        <v>625</v>
      </c>
      <c r="B10" s="442"/>
      <c r="C10" s="290" t="s">
        <v>626</v>
      </c>
    </row>
    <row r="11" spans="1:3" s="183" customFormat="1" ht="42" customHeight="1">
      <c r="A11" s="181" t="s">
        <v>627</v>
      </c>
      <c r="B11" s="182" t="s">
        <v>628</v>
      </c>
      <c r="C11" s="291">
        <f>('Пр.2. Доходы'!C11-'Пр.2. Доходы'!C17)*0.05</f>
        <v>1985.9585</v>
      </c>
    </row>
    <row r="12" spans="1:3" s="183" customFormat="1" ht="42" customHeight="1" hidden="1">
      <c r="A12" s="184" t="s">
        <v>629</v>
      </c>
      <c r="B12" s="185" t="s">
        <v>630</v>
      </c>
      <c r="C12" s="292">
        <f>'[1]Пр.2 Дох.'!C11*0.05</f>
        <v>2045.9650000000001</v>
      </c>
    </row>
    <row r="13" spans="1:3" s="186" customFormat="1" ht="54" customHeight="1" hidden="1">
      <c r="A13" s="181" t="s">
        <v>631</v>
      </c>
      <c r="B13" s="182" t="s">
        <v>632</v>
      </c>
      <c r="C13" s="291">
        <f>C14-C15</f>
        <v>0</v>
      </c>
    </row>
    <row r="14" spans="1:3" s="186" customFormat="1" ht="62.25" customHeight="1" hidden="1">
      <c r="A14" s="187" t="s">
        <v>633</v>
      </c>
      <c r="B14" s="188" t="s">
        <v>634</v>
      </c>
      <c r="C14" s="292"/>
    </row>
    <row r="15" spans="1:3" s="186" customFormat="1" ht="54.75" customHeight="1" hidden="1">
      <c r="A15" s="187" t="s">
        <v>635</v>
      </c>
      <c r="B15" s="188" t="s">
        <v>636</v>
      </c>
      <c r="C15" s="292"/>
    </row>
    <row r="16" spans="1:3" s="186" customFormat="1" ht="17.25">
      <c r="A16" s="189"/>
      <c r="B16" s="189"/>
      <c r="C16" s="291"/>
    </row>
    <row r="17" spans="1:4" s="186" customFormat="1" ht="34.5">
      <c r="A17" s="189" t="s">
        <v>637</v>
      </c>
      <c r="B17" s="182" t="s">
        <v>638</v>
      </c>
      <c r="C17" s="291">
        <f>C30-C11</f>
        <v>13749.243860000053</v>
      </c>
      <c r="D17" s="287"/>
    </row>
    <row r="18" spans="1:3" s="186" customFormat="1" ht="17.25">
      <c r="A18" s="189"/>
      <c r="B18" s="189"/>
      <c r="C18" s="291"/>
    </row>
    <row r="19" spans="1:3" ht="42" customHeight="1" hidden="1">
      <c r="A19" s="189" t="s">
        <v>639</v>
      </c>
      <c r="B19" s="190" t="s">
        <v>640</v>
      </c>
      <c r="C19" s="291">
        <f>C23-C24+C21</f>
        <v>0</v>
      </c>
    </row>
    <row r="20" spans="1:3" ht="13.5" customHeight="1" hidden="1">
      <c r="A20" s="189"/>
      <c r="B20" s="190"/>
      <c r="C20" s="291"/>
    </row>
    <row r="21" spans="1:3" s="177" customFormat="1" ht="54" hidden="1">
      <c r="A21" s="187" t="s">
        <v>641</v>
      </c>
      <c r="B21" s="188" t="s">
        <v>642</v>
      </c>
      <c r="C21" s="292"/>
    </row>
    <row r="22" spans="1:3" s="177" customFormat="1" ht="18" hidden="1">
      <c r="A22" s="187"/>
      <c r="B22" s="188"/>
      <c r="C22" s="292"/>
    </row>
    <row r="23" spans="1:3" s="177" customFormat="1" ht="62.25" customHeight="1" hidden="1">
      <c r="A23" s="187" t="s">
        <v>643</v>
      </c>
      <c r="B23" s="188" t="s">
        <v>644</v>
      </c>
      <c r="C23" s="292"/>
    </row>
    <row r="24" spans="1:3" s="177" customFormat="1" ht="39" customHeight="1" hidden="1">
      <c r="A24" s="187" t="s">
        <v>645</v>
      </c>
      <c r="B24" s="188" t="s">
        <v>646</v>
      </c>
      <c r="C24" s="292"/>
    </row>
    <row r="25" spans="1:3" s="177" customFormat="1" ht="39" customHeight="1" hidden="1">
      <c r="A25" s="191"/>
      <c r="B25" s="192"/>
      <c r="C25" s="293"/>
    </row>
    <row r="26" spans="1:3" ht="39" customHeight="1" hidden="1">
      <c r="A26" s="189" t="s">
        <v>647</v>
      </c>
      <c r="B26" s="190" t="s">
        <v>648</v>
      </c>
      <c r="C26" s="291">
        <f>C28</f>
        <v>0</v>
      </c>
    </row>
    <row r="27" spans="1:3" s="177" customFormat="1" ht="39" customHeight="1" hidden="1">
      <c r="A27" s="191"/>
      <c r="B27" s="192"/>
      <c r="C27" s="293"/>
    </row>
    <row r="28" spans="1:3" s="177" customFormat="1" ht="39" customHeight="1" hidden="1">
      <c r="A28" s="191" t="s">
        <v>649</v>
      </c>
      <c r="B28" s="192" t="s">
        <v>650</v>
      </c>
      <c r="C28" s="293"/>
    </row>
    <row r="29" spans="1:3" s="177" customFormat="1" ht="39" customHeight="1" hidden="1">
      <c r="A29" s="191"/>
      <c r="B29" s="192"/>
      <c r="C29" s="293"/>
    </row>
    <row r="30" spans="1:4" s="177" customFormat="1" ht="39" customHeight="1" thickBot="1">
      <c r="A30" s="193"/>
      <c r="B30" s="194" t="s">
        <v>651</v>
      </c>
      <c r="C30" s="410">
        <f>'Пр.7 Р.П. ЦС. ВР'!E392-'Пр.2. Доходы'!C58</f>
        <v>15735.202360000054</v>
      </c>
      <c r="D30" s="384"/>
    </row>
    <row r="31" spans="1:3" ht="12.75">
      <c r="A31" s="195"/>
      <c r="B31" s="195"/>
      <c r="C31" s="296"/>
    </row>
    <row r="32" spans="1:3" ht="12">
      <c r="A32" s="196"/>
      <c r="B32" s="196"/>
      <c r="C32" s="370"/>
    </row>
    <row r="33" spans="1:3" s="177" customFormat="1" ht="12.75">
      <c r="A33" s="196"/>
      <c r="B33" s="196"/>
      <c r="C33" s="295"/>
    </row>
    <row r="34" spans="1:3" s="177" customFormat="1" ht="12.75">
      <c r="A34" s="195"/>
      <c r="B34" s="195"/>
      <c r="C34" s="425"/>
    </row>
    <row r="35" spans="1:3" s="177" customFormat="1" ht="12.75">
      <c r="A35" s="195"/>
      <c r="B35" s="197"/>
      <c r="C35" s="294"/>
    </row>
    <row r="36" spans="1:3" ht="12.75">
      <c r="A36" s="195"/>
      <c r="B36" s="197"/>
      <c r="C36" s="294"/>
    </row>
    <row r="37" spans="1:3" ht="18">
      <c r="A37" s="198"/>
      <c r="B37" s="199"/>
      <c r="C37" s="297"/>
    </row>
    <row r="46" ht="12">
      <c r="B46" s="176" t="s">
        <v>652</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C5" sqref="C5"/>
    </sheetView>
  </sheetViews>
  <sheetFormatPr defaultColWidth="10.140625" defaultRowHeight="15"/>
  <cols>
    <col min="1" max="1" width="20.57421875" style="200" customWidth="1"/>
    <col min="2" max="2" width="53.00390625" style="373" customWidth="1"/>
    <col min="3" max="3" width="16.57421875" style="321" customWidth="1"/>
    <col min="4" max="4" width="7.57421875" style="200" hidden="1" customWidth="1"/>
    <col min="5" max="5" width="6.57421875" style="200" hidden="1" customWidth="1"/>
    <col min="6" max="6" width="12.8515625" style="200" bestFit="1" customWidth="1"/>
    <col min="7" max="7" width="10.421875" style="200" bestFit="1" customWidth="1"/>
    <col min="8" max="16384" width="10.140625" style="200" customWidth="1"/>
  </cols>
  <sheetData>
    <row r="1" ht="12.75">
      <c r="C1" s="299" t="s">
        <v>377</v>
      </c>
    </row>
    <row r="2" ht="12.75">
      <c r="C2" s="299" t="s">
        <v>376</v>
      </c>
    </row>
    <row r="3" ht="12.75">
      <c r="C3" s="114" t="s">
        <v>440</v>
      </c>
    </row>
    <row r="4" ht="12.75">
      <c r="C4" s="114" t="s">
        <v>336</v>
      </c>
    </row>
    <row r="5" ht="12.75">
      <c r="C5" s="299" t="s">
        <v>653</v>
      </c>
    </row>
    <row r="7" spans="1:3" ht="48" customHeight="1">
      <c r="A7" s="445" t="s">
        <v>265</v>
      </c>
      <c r="B7" s="445"/>
      <c r="C7" s="445"/>
    </row>
    <row r="8" spans="1:3" ht="13.5" thickBot="1">
      <c r="A8" s="201"/>
      <c r="B8" s="374"/>
      <c r="C8" s="301"/>
    </row>
    <row r="9" spans="1:3" ht="12.75">
      <c r="A9" s="202" t="s">
        <v>622</v>
      </c>
      <c r="B9" s="443" t="s">
        <v>654</v>
      </c>
      <c r="C9" s="302" t="s">
        <v>624</v>
      </c>
    </row>
    <row r="10" spans="1:3" ht="13.5" thickBot="1">
      <c r="A10" s="203" t="s">
        <v>625</v>
      </c>
      <c r="B10" s="444"/>
      <c r="C10" s="303" t="s">
        <v>655</v>
      </c>
    </row>
    <row r="11" spans="1:6" ht="16.5" thickBot="1">
      <c r="A11" s="204" t="s">
        <v>656</v>
      </c>
      <c r="B11" s="376" t="s">
        <v>657</v>
      </c>
      <c r="C11" s="304">
        <f>C12+C23+C26+C17+C38+C45+C52+C55+C43+C35</f>
        <v>41519.17</v>
      </c>
      <c r="F11" s="380"/>
    </row>
    <row r="12" spans="1:3" ht="13.5" thickBot="1">
      <c r="A12" s="205" t="s">
        <v>658</v>
      </c>
      <c r="B12" s="223" t="s">
        <v>659</v>
      </c>
      <c r="C12" s="305">
        <f>C13</f>
        <v>9796.8</v>
      </c>
    </row>
    <row r="13" spans="1:3" ht="12.75">
      <c r="A13" s="206" t="s">
        <v>660</v>
      </c>
      <c r="B13" s="228" t="s">
        <v>661</v>
      </c>
      <c r="C13" s="306">
        <f>C14+C15+C16</f>
        <v>9796.8</v>
      </c>
    </row>
    <row r="14" spans="1:3" ht="78">
      <c r="A14" s="206" t="s">
        <v>662</v>
      </c>
      <c r="B14" s="207" t="s">
        <v>663</v>
      </c>
      <c r="C14" s="307">
        <v>9636.8</v>
      </c>
    </row>
    <row r="15" spans="1:3" ht="103.5">
      <c r="A15" s="206" t="s">
        <v>664</v>
      </c>
      <c r="B15" s="208" t="s">
        <v>665</v>
      </c>
      <c r="C15" s="308">
        <v>100</v>
      </c>
    </row>
    <row r="16" spans="1:3" ht="52.5" thickBot="1">
      <c r="A16" s="206" t="s">
        <v>666</v>
      </c>
      <c r="B16" s="209" t="s">
        <v>667</v>
      </c>
      <c r="C16" s="308">
        <v>60</v>
      </c>
    </row>
    <row r="17" spans="1:4" ht="39" thickBot="1">
      <c r="A17" s="205" t="s">
        <v>668</v>
      </c>
      <c r="B17" s="223" t="s">
        <v>669</v>
      </c>
      <c r="C17" s="305">
        <f>C18</f>
        <v>1800</v>
      </c>
      <c r="D17" s="210">
        <f>C17-D18</f>
        <v>240.5999999999999</v>
      </c>
    </row>
    <row r="18" spans="1:4" ht="29.25" customHeight="1" thickBot="1">
      <c r="A18" s="211" t="s">
        <v>670</v>
      </c>
      <c r="B18" s="326" t="s">
        <v>671</v>
      </c>
      <c r="C18" s="309">
        <f>C19+C20+C21+C22</f>
        <v>1800</v>
      </c>
      <c r="D18" s="200">
        <f>D19+D20+D21+D22</f>
        <v>1559.4</v>
      </c>
    </row>
    <row r="19" spans="1:4" ht="51.75">
      <c r="A19" s="212" t="s">
        <v>672</v>
      </c>
      <c r="B19" s="213" t="s">
        <v>673</v>
      </c>
      <c r="C19" s="310">
        <v>500</v>
      </c>
      <c r="D19" s="200">
        <v>400</v>
      </c>
    </row>
    <row r="20" spans="1:4" ht="64.5">
      <c r="A20" s="212" t="s">
        <v>674</v>
      </c>
      <c r="B20" s="207" t="s">
        <v>675</v>
      </c>
      <c r="C20" s="307">
        <v>150</v>
      </c>
      <c r="D20" s="200">
        <v>200</v>
      </c>
    </row>
    <row r="21" spans="1:4" ht="64.5">
      <c r="A21" s="212" t="s">
        <v>676</v>
      </c>
      <c r="B21" s="214" t="s">
        <v>677</v>
      </c>
      <c r="C21" s="307">
        <v>1100</v>
      </c>
      <c r="D21" s="200">
        <v>924.4</v>
      </c>
    </row>
    <row r="22" spans="1:4" ht="52.5" thickBot="1">
      <c r="A22" s="212" t="s">
        <v>678</v>
      </c>
      <c r="B22" s="215" t="s">
        <v>679</v>
      </c>
      <c r="C22" s="311">
        <v>50</v>
      </c>
      <c r="D22" s="200">
        <v>35</v>
      </c>
    </row>
    <row r="23" spans="1:3" ht="13.5" thickBot="1">
      <c r="A23" s="205" t="s">
        <v>680</v>
      </c>
      <c r="B23" s="223" t="s">
        <v>681</v>
      </c>
      <c r="C23" s="305">
        <f>C24</f>
        <v>51.5</v>
      </c>
    </row>
    <row r="24" spans="1:3" ht="12.75">
      <c r="A24" s="206" t="s">
        <v>682</v>
      </c>
      <c r="B24" s="228" t="s">
        <v>683</v>
      </c>
      <c r="C24" s="306">
        <f>C25</f>
        <v>51.5</v>
      </c>
    </row>
    <row r="25" spans="1:3" ht="13.5" thickBot="1">
      <c r="A25" s="206" t="s">
        <v>98</v>
      </c>
      <c r="B25" s="209" t="s">
        <v>683</v>
      </c>
      <c r="C25" s="308">
        <v>51.5</v>
      </c>
    </row>
    <row r="26" spans="1:3" ht="13.5" thickBot="1">
      <c r="A26" s="205" t="s">
        <v>684</v>
      </c>
      <c r="B26" s="216" t="s">
        <v>685</v>
      </c>
      <c r="C26" s="305">
        <f>C27+C29+C32</f>
        <v>6053.9</v>
      </c>
    </row>
    <row r="27" spans="1:3" ht="13.5" thickBot="1">
      <c r="A27" s="206" t="s">
        <v>686</v>
      </c>
      <c r="B27" s="217" t="s">
        <v>687</v>
      </c>
      <c r="C27" s="312">
        <f>C28</f>
        <v>653.9</v>
      </c>
    </row>
    <row r="28" spans="1:3" ht="39">
      <c r="A28" s="206" t="s">
        <v>99</v>
      </c>
      <c r="B28" s="218" t="s">
        <v>0</v>
      </c>
      <c r="C28" s="313">
        <v>653.9</v>
      </c>
    </row>
    <row r="29" spans="1:3" ht="13.5" hidden="1" thickBot="1">
      <c r="A29" s="206" t="s">
        <v>1</v>
      </c>
      <c r="B29" s="219" t="s">
        <v>2</v>
      </c>
      <c r="C29" s="314">
        <f>C30+C31</f>
        <v>0</v>
      </c>
    </row>
    <row r="30" spans="1:3" ht="12.75" hidden="1">
      <c r="A30" s="206" t="s">
        <v>3</v>
      </c>
      <c r="B30" s="220" t="s">
        <v>4</v>
      </c>
      <c r="C30" s="315">
        <v>0</v>
      </c>
    </row>
    <row r="31" spans="1:3" ht="12.75" hidden="1">
      <c r="A31" s="206" t="s">
        <v>5</v>
      </c>
      <c r="B31" s="221" t="s">
        <v>6</v>
      </c>
      <c r="C31" s="316">
        <v>0</v>
      </c>
    </row>
    <row r="32" spans="1:3" ht="12.75">
      <c r="A32" s="206" t="s">
        <v>7</v>
      </c>
      <c r="B32" s="221" t="s">
        <v>8</v>
      </c>
      <c r="C32" s="317">
        <f>C33+C34</f>
        <v>5400</v>
      </c>
    </row>
    <row r="33" spans="1:3" ht="51.75">
      <c r="A33" s="206" t="s">
        <v>269</v>
      </c>
      <c r="B33" s="221" t="s">
        <v>9</v>
      </c>
      <c r="C33" s="316">
        <v>1500</v>
      </c>
    </row>
    <row r="34" spans="1:3" ht="52.5" thickBot="1">
      <c r="A34" s="206" t="s">
        <v>270</v>
      </c>
      <c r="B34" s="222" t="s">
        <v>10</v>
      </c>
      <c r="C34" s="318">
        <v>3900</v>
      </c>
    </row>
    <row r="35" spans="1:3" ht="52.5" hidden="1" thickBot="1">
      <c r="A35" s="205" t="s">
        <v>100</v>
      </c>
      <c r="B35" s="223" t="s">
        <v>105</v>
      </c>
      <c r="C35" s="305">
        <f>C36</f>
        <v>0</v>
      </c>
    </row>
    <row r="36" spans="1:3" ht="25.5" hidden="1">
      <c r="A36" s="206" t="s">
        <v>101</v>
      </c>
      <c r="B36" s="228" t="s">
        <v>104</v>
      </c>
      <c r="C36" s="306">
        <f>C37</f>
        <v>0</v>
      </c>
    </row>
    <row r="37" spans="1:3" ht="39" hidden="1" thickBot="1">
      <c r="A37" s="300" t="s">
        <v>102</v>
      </c>
      <c r="B37" s="209" t="s">
        <v>103</v>
      </c>
      <c r="C37" s="308"/>
    </row>
    <row r="38" spans="1:5" ht="39" thickBot="1">
      <c r="A38" s="204" t="s">
        <v>11</v>
      </c>
      <c r="B38" s="223" t="s">
        <v>12</v>
      </c>
      <c r="C38" s="305">
        <f>C39+C40+C41+C42</f>
        <v>21375</v>
      </c>
      <c r="D38" s="200">
        <f>D39+D40+D41+D42</f>
        <v>18150</v>
      </c>
      <c r="E38" s="210">
        <f>C38-D38</f>
        <v>3225</v>
      </c>
    </row>
    <row r="39" spans="1:4" ht="64.5">
      <c r="A39" s="224" t="s">
        <v>13</v>
      </c>
      <c r="B39" s="225" t="s">
        <v>14</v>
      </c>
      <c r="C39" s="315">
        <v>4100</v>
      </c>
      <c r="D39" s="200">
        <v>3250</v>
      </c>
    </row>
    <row r="40" spans="1:4" ht="64.5">
      <c r="A40" s="206" t="s">
        <v>15</v>
      </c>
      <c r="B40" s="226" t="s">
        <v>16</v>
      </c>
      <c r="C40" s="316">
        <v>100</v>
      </c>
      <c r="D40" s="200">
        <v>200</v>
      </c>
    </row>
    <row r="41" spans="1:4" ht="64.5">
      <c r="A41" s="206" t="s">
        <v>17</v>
      </c>
      <c r="B41" s="226" t="s">
        <v>18</v>
      </c>
      <c r="C41" s="316">
        <v>15800</v>
      </c>
      <c r="D41" s="200">
        <v>13400</v>
      </c>
    </row>
    <row r="42" spans="1:4" ht="65.25" thickBot="1">
      <c r="A42" s="206" t="s">
        <v>19</v>
      </c>
      <c r="B42" s="225" t="s">
        <v>20</v>
      </c>
      <c r="C42" s="318">
        <v>1375</v>
      </c>
      <c r="D42" s="200">
        <v>1300</v>
      </c>
    </row>
    <row r="43" spans="1:3" ht="39" hidden="1" thickBot="1">
      <c r="A43" s="205" t="s">
        <v>21</v>
      </c>
      <c r="B43" s="223" t="s">
        <v>22</v>
      </c>
      <c r="C43" s="305">
        <f>C44</f>
        <v>0</v>
      </c>
    </row>
    <row r="44" spans="1:3" ht="26.25" hidden="1" thickBot="1">
      <c r="A44" s="206" t="s">
        <v>23</v>
      </c>
      <c r="B44" s="226" t="s">
        <v>24</v>
      </c>
      <c r="C44" s="306">
        <v>0</v>
      </c>
    </row>
    <row r="45" spans="1:3" ht="26.25" thickBot="1">
      <c r="A45" s="205" t="s">
        <v>25</v>
      </c>
      <c r="B45" s="223" t="s">
        <v>26</v>
      </c>
      <c r="C45" s="305">
        <f>C46+C47</f>
        <v>2300</v>
      </c>
    </row>
    <row r="46" spans="1:3" ht="78">
      <c r="A46" s="206" t="s">
        <v>27</v>
      </c>
      <c r="B46" s="225" t="s">
        <v>28</v>
      </c>
      <c r="C46" s="306">
        <v>2000</v>
      </c>
    </row>
    <row r="47" spans="1:5" ht="51.75">
      <c r="A47" s="206" t="s">
        <v>29</v>
      </c>
      <c r="B47" s="227" t="s">
        <v>30</v>
      </c>
      <c r="C47" s="307">
        <f>C50+C51</f>
        <v>300</v>
      </c>
      <c r="D47" s="200">
        <f>D50+D51</f>
        <v>800</v>
      </c>
      <c r="E47" s="210">
        <f>C47-D47</f>
        <v>-500</v>
      </c>
    </row>
    <row r="48" spans="1:3" ht="12.75" hidden="1">
      <c r="A48" s="205" t="s">
        <v>31</v>
      </c>
      <c r="B48" s="375" t="s">
        <v>32</v>
      </c>
      <c r="C48" s="319">
        <f>C49</f>
        <v>0</v>
      </c>
    </row>
    <row r="49" spans="1:3" ht="25.5" hidden="1">
      <c r="A49" s="206" t="s">
        <v>33</v>
      </c>
      <c r="B49" s="214" t="s">
        <v>34</v>
      </c>
      <c r="C49" s="307"/>
    </row>
    <row r="50" spans="1:4" ht="39">
      <c r="A50" s="206" t="s">
        <v>35</v>
      </c>
      <c r="B50" s="226" t="s">
        <v>36</v>
      </c>
      <c r="C50" s="307">
        <f>300</f>
        <v>300</v>
      </c>
      <c r="D50" s="200">
        <v>700</v>
      </c>
    </row>
    <row r="51" spans="1:4" ht="39" thickBot="1">
      <c r="A51" s="206" t="s">
        <v>37</v>
      </c>
      <c r="B51" s="226" t="s">
        <v>38</v>
      </c>
      <c r="C51" s="308"/>
      <c r="D51" s="200">
        <v>100</v>
      </c>
    </row>
    <row r="52" spans="1:3" ht="13.5" thickBot="1">
      <c r="A52" s="205" t="s">
        <v>39</v>
      </c>
      <c r="B52" s="223" t="s">
        <v>40</v>
      </c>
      <c r="C52" s="305">
        <f>C53+C54</f>
        <v>120</v>
      </c>
    </row>
    <row r="53" spans="1:3" ht="51.75">
      <c r="A53" s="206" t="s">
        <v>41</v>
      </c>
      <c r="B53" s="228" t="s">
        <v>42</v>
      </c>
      <c r="C53" s="306">
        <v>70</v>
      </c>
    </row>
    <row r="54" spans="1:3" ht="39" thickBot="1">
      <c r="A54" s="206" t="s">
        <v>43</v>
      </c>
      <c r="B54" s="229" t="s">
        <v>44</v>
      </c>
      <c r="C54" s="308">
        <v>50</v>
      </c>
    </row>
    <row r="55" spans="1:3" ht="13.5" thickBot="1">
      <c r="A55" s="205" t="s">
        <v>45</v>
      </c>
      <c r="B55" s="223" t="s">
        <v>46</v>
      </c>
      <c r="C55" s="305">
        <f>C56</f>
        <v>21.97</v>
      </c>
    </row>
    <row r="56" spans="1:3" ht="13.5" thickBot="1">
      <c r="A56" s="206" t="s">
        <v>47</v>
      </c>
      <c r="B56" s="226" t="s">
        <v>48</v>
      </c>
      <c r="C56" s="311">
        <v>21.97</v>
      </c>
    </row>
    <row r="57" spans="1:6" ht="16.5" thickBot="1">
      <c r="A57" s="205" t="s">
        <v>49</v>
      </c>
      <c r="B57" s="376" t="s">
        <v>50</v>
      </c>
      <c r="C57" s="304">
        <f>'Пр.3 ФП'!C10</f>
        <v>162701.7399</v>
      </c>
      <c r="F57" s="380"/>
    </row>
    <row r="58" spans="1:3" ht="18" thickBot="1">
      <c r="A58" s="230"/>
      <c r="B58" s="376" t="s">
        <v>51</v>
      </c>
      <c r="C58" s="392">
        <f>C11+C57</f>
        <v>204220.90989999997</v>
      </c>
    </row>
    <row r="59" ht="12.75">
      <c r="C59" s="320"/>
    </row>
    <row r="61" spans="3:7" ht="12.75">
      <c r="C61" s="428"/>
      <c r="D61" s="429"/>
      <c r="E61" s="429"/>
      <c r="F61" s="429"/>
      <c r="G61" s="429"/>
    </row>
  </sheetData>
  <sheetProtection/>
  <mergeCells count="2">
    <mergeCell ref="B9:B10"/>
    <mergeCell ref="A7:C7"/>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74"/>
  <sheetViews>
    <sheetView zoomScalePageLayoutView="0" workbookViewId="0" topLeftCell="A1">
      <selection activeCell="C5" sqref="C5"/>
    </sheetView>
  </sheetViews>
  <sheetFormatPr defaultColWidth="97.8515625" defaultRowHeight="15"/>
  <cols>
    <col min="1" max="1" width="21.140625" style="235" customWidth="1"/>
    <col min="2" max="2" width="64.421875" style="261" customWidth="1"/>
    <col min="3" max="3" width="15.140625" style="423" customWidth="1"/>
    <col min="4" max="4" width="14.8515625" style="234" hidden="1" customWidth="1"/>
    <col min="5" max="5" width="14.140625" style="235" hidden="1" customWidth="1"/>
    <col min="6" max="6" width="16.57421875" style="235" customWidth="1"/>
    <col min="7" max="7" width="14.140625" style="235" customWidth="1"/>
    <col min="8" max="239" width="10.00390625" style="235" customWidth="1"/>
    <col min="240" max="240" width="25.421875" style="235" customWidth="1"/>
    <col min="241" max="16384" width="97.8515625" style="235" customWidth="1"/>
  </cols>
  <sheetData>
    <row r="1" spans="2:4" s="231" customFormat="1" ht="13.5">
      <c r="B1" s="232"/>
      <c r="C1" s="411" t="s">
        <v>377</v>
      </c>
      <c r="D1" s="233"/>
    </row>
    <row r="2" spans="2:4" s="231" customFormat="1" ht="13.5">
      <c r="B2" s="232"/>
      <c r="C2" s="411" t="s">
        <v>376</v>
      </c>
      <c r="D2" s="233"/>
    </row>
    <row r="3" spans="2:4" s="231" customFormat="1" ht="12.75">
      <c r="B3" s="232"/>
      <c r="C3" s="114" t="s">
        <v>440</v>
      </c>
      <c r="D3" s="233"/>
    </row>
    <row r="4" spans="2:4" s="231" customFormat="1" ht="12.75">
      <c r="B4" s="232"/>
      <c r="C4" s="114" t="s">
        <v>337</v>
      </c>
      <c r="D4" s="233"/>
    </row>
    <row r="5" spans="2:4" s="231" customFormat="1" ht="13.5">
      <c r="B5" s="232"/>
      <c r="C5" s="411" t="s">
        <v>52</v>
      </c>
      <c r="D5" s="233"/>
    </row>
    <row r="6" spans="2:4" s="231" customFormat="1" ht="3" customHeight="1">
      <c r="B6" s="232"/>
      <c r="C6" s="412"/>
      <c r="D6" s="233"/>
    </row>
    <row r="7" spans="1:3" ht="63.75" customHeight="1">
      <c r="A7" s="446" t="s">
        <v>243</v>
      </c>
      <c r="B7" s="446"/>
      <c r="C7" s="446"/>
    </row>
    <row r="8" spans="1:3" ht="15" customHeight="1" thickBot="1">
      <c r="A8" s="236"/>
      <c r="B8" s="237"/>
      <c r="C8" s="413"/>
    </row>
    <row r="9" spans="1:3" ht="26.25" thickBot="1">
      <c r="A9" s="238" t="s">
        <v>53</v>
      </c>
      <c r="B9" s="239" t="s">
        <v>654</v>
      </c>
      <c r="C9" s="438" t="s">
        <v>334</v>
      </c>
    </row>
    <row r="10" spans="1:7" ht="45">
      <c r="A10" s="240" t="s">
        <v>54</v>
      </c>
      <c r="B10" s="243" t="s">
        <v>55</v>
      </c>
      <c r="C10" s="430">
        <f>C12+C19+C45+C54</f>
        <v>162701.7399</v>
      </c>
      <c r="F10" s="331"/>
      <c r="G10" s="331"/>
    </row>
    <row r="11" spans="1:3" ht="14.25" customHeight="1">
      <c r="A11" s="241"/>
      <c r="B11" s="242"/>
      <c r="C11" s="414"/>
    </row>
    <row r="12" spans="1:3" ht="30">
      <c r="A12" s="241" t="s">
        <v>313</v>
      </c>
      <c r="B12" s="243" t="s">
        <v>57</v>
      </c>
      <c r="C12" s="415">
        <f>C13+C15+C18</f>
        <v>25437</v>
      </c>
    </row>
    <row r="13" spans="1:3" ht="15">
      <c r="A13" s="241" t="s">
        <v>58</v>
      </c>
      <c r="B13" s="244" t="s">
        <v>59</v>
      </c>
      <c r="C13" s="416">
        <f>C16+C17</f>
        <v>22541.2</v>
      </c>
    </row>
    <row r="14" spans="1:3" ht="12.75" hidden="1">
      <c r="A14" s="241"/>
      <c r="B14" s="244"/>
      <c r="C14" s="417"/>
    </row>
    <row r="15" spans="1:3" ht="15" hidden="1">
      <c r="A15" s="241" t="s">
        <v>60</v>
      </c>
      <c r="B15" s="244" t="s">
        <v>61</v>
      </c>
      <c r="C15" s="418">
        <v>0</v>
      </c>
    </row>
    <row r="16" spans="1:3" ht="15">
      <c r="A16" s="241"/>
      <c r="B16" s="245" t="s">
        <v>62</v>
      </c>
      <c r="C16" s="418">
        <v>11914.6</v>
      </c>
    </row>
    <row r="17" spans="1:6" ht="15">
      <c r="A17" s="241"/>
      <c r="B17" s="245" t="s">
        <v>63</v>
      </c>
      <c r="C17" s="418">
        <v>10626.6</v>
      </c>
      <c r="F17" s="234"/>
    </row>
    <row r="18" spans="1:3" ht="39">
      <c r="A18" s="426" t="s">
        <v>314</v>
      </c>
      <c r="B18" s="427" t="s">
        <v>315</v>
      </c>
      <c r="C18" s="416">
        <v>2895.8</v>
      </c>
    </row>
    <row r="19" spans="1:3" ht="30">
      <c r="A19" s="241" t="s">
        <v>56</v>
      </c>
      <c r="B19" s="243" t="s">
        <v>64</v>
      </c>
      <c r="C19" s="415">
        <f>C21+C25+C27+C39+C31+C33+C35+C29+C44+C41+C23+C43+C37</f>
        <v>132059.3399</v>
      </c>
    </row>
    <row r="20" spans="1:3" ht="15">
      <c r="A20" s="247"/>
      <c r="B20" s="243"/>
      <c r="C20" s="415"/>
    </row>
    <row r="21" spans="1:7" ht="68.25" customHeight="1">
      <c r="A21" s="246" t="s">
        <v>65</v>
      </c>
      <c r="B21" s="249" t="s">
        <v>66</v>
      </c>
      <c r="C21" s="417">
        <f>47896.73046+15805.30164</f>
        <v>63702.0321</v>
      </c>
      <c r="D21" s="234">
        <v>13420588</v>
      </c>
      <c r="F21" s="331"/>
      <c r="G21" s="331"/>
    </row>
    <row r="22" spans="1:3" ht="12.75">
      <c r="A22" s="246"/>
      <c r="B22" s="244"/>
      <c r="C22" s="417"/>
    </row>
    <row r="23" spans="1:4" ht="53.25" customHeight="1">
      <c r="A23" s="246" t="s">
        <v>67</v>
      </c>
      <c r="B23" s="249" t="s">
        <v>268</v>
      </c>
      <c r="C23" s="417">
        <f>65296.79822</f>
        <v>65296.79822</v>
      </c>
      <c r="D23" s="234">
        <v>13420588</v>
      </c>
    </row>
    <row r="24" spans="1:3" ht="12.75">
      <c r="A24" s="246"/>
      <c r="B24" s="244"/>
      <c r="C24" s="417"/>
    </row>
    <row r="25" spans="1:4" ht="39" hidden="1">
      <c r="A25" s="246" t="s">
        <v>67</v>
      </c>
      <c r="B25" s="251" t="s">
        <v>68</v>
      </c>
      <c r="C25" s="417">
        <v>0</v>
      </c>
      <c r="D25" s="234">
        <v>11297761.2</v>
      </c>
    </row>
    <row r="26" spans="1:3" ht="12.75" hidden="1">
      <c r="A26" s="250"/>
      <c r="B26" s="251"/>
      <c r="C26" s="417"/>
    </row>
    <row r="27" spans="1:3" ht="40.5" customHeight="1" hidden="1">
      <c r="A27" s="252" t="s">
        <v>69</v>
      </c>
      <c r="B27" s="249" t="s">
        <v>70</v>
      </c>
      <c r="C27" s="417">
        <v>930.2</v>
      </c>
    </row>
    <row r="28" spans="1:3" ht="12" customHeight="1" hidden="1">
      <c r="A28" s="246"/>
      <c r="B28" s="253"/>
      <c r="C28" s="417"/>
    </row>
    <row r="29" spans="1:3" ht="40.5" customHeight="1" hidden="1">
      <c r="A29" s="252" t="s">
        <v>71</v>
      </c>
      <c r="B29" s="249" t="s">
        <v>70</v>
      </c>
      <c r="C29" s="417">
        <v>0</v>
      </c>
    </row>
    <row r="30" spans="1:3" ht="12" customHeight="1" hidden="1">
      <c r="A30" s="246"/>
      <c r="B30" s="253"/>
      <c r="C30" s="417"/>
    </row>
    <row r="31" spans="1:3" ht="28.5" customHeight="1" hidden="1">
      <c r="A31" s="252" t="s">
        <v>72</v>
      </c>
      <c r="B31" s="249" t="s">
        <v>73</v>
      </c>
      <c r="C31" s="417"/>
    </row>
    <row r="32" spans="1:3" ht="11.25" customHeight="1" hidden="1">
      <c r="A32" s="252"/>
      <c r="B32" s="249"/>
      <c r="C32" s="417"/>
    </row>
    <row r="33" spans="1:3" ht="28.5" customHeight="1" hidden="1">
      <c r="A33" s="252" t="s">
        <v>74</v>
      </c>
      <c r="B33" s="249" t="s">
        <v>75</v>
      </c>
      <c r="C33" s="417"/>
    </row>
    <row r="34" spans="1:3" ht="12" customHeight="1" hidden="1">
      <c r="A34" s="246"/>
      <c r="B34" s="253"/>
      <c r="C34" s="417"/>
    </row>
    <row r="35" spans="1:3" ht="28.5" customHeight="1" hidden="1">
      <c r="A35" s="250" t="s">
        <v>76</v>
      </c>
      <c r="B35" s="249" t="s">
        <v>77</v>
      </c>
      <c r="C35" s="417"/>
    </row>
    <row r="36" spans="1:3" ht="12" customHeight="1" hidden="1">
      <c r="A36" s="246"/>
      <c r="B36" s="253"/>
      <c r="C36" s="417"/>
    </row>
    <row r="37" spans="1:3" ht="48" customHeight="1">
      <c r="A37" s="250" t="s">
        <v>76</v>
      </c>
      <c r="B37" s="249" t="s">
        <v>306</v>
      </c>
      <c r="C37" s="417">
        <v>857.99958</v>
      </c>
    </row>
    <row r="38" spans="1:3" ht="11.25" customHeight="1" hidden="1">
      <c r="A38" s="252"/>
      <c r="B38" s="249"/>
      <c r="C38" s="417"/>
    </row>
    <row r="39" spans="1:3" ht="25.5" hidden="1">
      <c r="A39" s="250" t="s">
        <v>76</v>
      </c>
      <c r="B39" s="249" t="s">
        <v>97</v>
      </c>
      <c r="C39" s="417"/>
    </row>
    <row r="40" spans="1:3" ht="12" customHeight="1" hidden="1">
      <c r="A40" s="246"/>
      <c r="B40" s="253"/>
      <c r="C40" s="417"/>
    </row>
    <row r="41" spans="1:3" ht="12" customHeight="1" hidden="1">
      <c r="A41" s="250" t="s">
        <v>76</v>
      </c>
      <c r="B41" s="253" t="s">
        <v>109</v>
      </c>
      <c r="C41" s="417"/>
    </row>
    <row r="42" spans="1:3" ht="12.75">
      <c r="A42" s="241"/>
      <c r="B42" s="242"/>
      <c r="C42" s="419"/>
    </row>
    <row r="43" spans="1:3" ht="57.75" customHeight="1">
      <c r="A43" s="250" t="s">
        <v>76</v>
      </c>
      <c r="B43" s="249" t="s">
        <v>312</v>
      </c>
      <c r="C43" s="417">
        <v>1141.6</v>
      </c>
    </row>
    <row r="44" spans="1:3" ht="90.75">
      <c r="A44" s="250" t="s">
        <v>76</v>
      </c>
      <c r="B44" s="249" t="s">
        <v>94</v>
      </c>
      <c r="C44" s="417">
        <v>130.71</v>
      </c>
    </row>
    <row r="45" spans="1:3" ht="30">
      <c r="A45" s="241" t="s">
        <v>56</v>
      </c>
      <c r="B45" s="243" t="s">
        <v>78</v>
      </c>
      <c r="C45" s="415">
        <f>C47+C50</f>
        <v>1485.985</v>
      </c>
    </row>
    <row r="46" spans="1:3" ht="9.75" customHeight="1">
      <c r="A46" s="246"/>
      <c r="B46" s="244"/>
      <c r="C46" s="417"/>
    </row>
    <row r="47" spans="1:3" ht="25.5">
      <c r="A47" s="248" t="s">
        <v>79</v>
      </c>
      <c r="B47" s="251" t="s">
        <v>80</v>
      </c>
      <c r="C47" s="417">
        <f>C48</f>
        <v>375.43</v>
      </c>
    </row>
    <row r="48" spans="1:3" ht="25.5">
      <c r="A48" s="250"/>
      <c r="B48" s="251" t="s">
        <v>96</v>
      </c>
      <c r="C48" s="417">
        <v>375.43</v>
      </c>
    </row>
    <row r="49" spans="1:3" ht="8.25" customHeight="1">
      <c r="A49" s="246"/>
      <c r="B49" s="251"/>
      <c r="C49" s="417"/>
    </row>
    <row r="50" spans="1:3" ht="25.5">
      <c r="A50" s="248" t="s">
        <v>81</v>
      </c>
      <c r="B50" s="251" t="s">
        <v>82</v>
      </c>
      <c r="C50" s="417">
        <f>C51+C52</f>
        <v>1110.5549999999998</v>
      </c>
    </row>
    <row r="51" spans="1:3" ht="19.5" customHeight="1">
      <c r="A51" s="254"/>
      <c r="B51" s="251" t="s">
        <v>83</v>
      </c>
      <c r="C51" s="417">
        <v>549.775</v>
      </c>
    </row>
    <row r="52" spans="1:3" ht="12.75">
      <c r="A52" s="250"/>
      <c r="B52" s="251" t="s">
        <v>84</v>
      </c>
      <c r="C52" s="417">
        <v>560.78</v>
      </c>
    </row>
    <row r="53" spans="1:3" ht="6" customHeight="1">
      <c r="A53" s="246"/>
      <c r="B53" s="253"/>
      <c r="C53" s="417"/>
    </row>
    <row r="54" spans="1:4" s="257" customFormat="1" ht="15">
      <c r="A54" s="205" t="s">
        <v>85</v>
      </c>
      <c r="B54" s="255" t="s">
        <v>86</v>
      </c>
      <c r="C54" s="415">
        <f>C56</f>
        <v>3719.415</v>
      </c>
      <c r="D54" s="256"/>
    </row>
    <row r="55" spans="1:3" ht="9" customHeight="1">
      <c r="A55" s="248"/>
      <c r="B55" s="253"/>
      <c r="C55" s="420"/>
    </row>
    <row r="56" spans="1:5" ht="12.75">
      <c r="A56" s="439" t="s">
        <v>87</v>
      </c>
      <c r="B56" s="258" t="s">
        <v>88</v>
      </c>
      <c r="C56" s="421">
        <f>C57+C58+C59+C60+C61</f>
        <v>3719.415</v>
      </c>
      <c r="D56" s="234">
        <v>16946641.8</v>
      </c>
      <c r="E56" s="447">
        <f>D56+D63+D64</f>
        <v>17630144.8</v>
      </c>
    </row>
    <row r="57" spans="1:5" ht="36" customHeight="1">
      <c r="A57" s="449"/>
      <c r="B57" s="258" t="s">
        <v>121</v>
      </c>
      <c r="C57" s="421">
        <v>1740</v>
      </c>
      <c r="E57" s="448"/>
    </row>
    <row r="58" spans="1:5" ht="13.5" customHeight="1">
      <c r="A58" s="449"/>
      <c r="B58" s="258" t="s">
        <v>278</v>
      </c>
      <c r="C58" s="421">
        <v>105</v>
      </c>
      <c r="E58" s="448"/>
    </row>
    <row r="59" spans="1:5" ht="12.75" customHeight="1">
      <c r="A59" s="449"/>
      <c r="B59" s="258" t="s">
        <v>279</v>
      </c>
      <c r="C59" s="421">
        <f>100.8+10.1</f>
        <v>110.89999999999999</v>
      </c>
      <c r="E59" s="448"/>
    </row>
    <row r="60" spans="1:5" ht="12.75" customHeight="1">
      <c r="A60" s="449"/>
      <c r="B60" s="258" t="s">
        <v>112</v>
      </c>
      <c r="C60" s="421">
        <v>463.515</v>
      </c>
      <c r="E60" s="448"/>
    </row>
    <row r="61" spans="1:6" ht="12.75" customHeight="1">
      <c r="A61" s="450"/>
      <c r="B61" s="258" t="s">
        <v>333</v>
      </c>
      <c r="C61" s="417">
        <f>500+300+500</f>
        <v>1300</v>
      </c>
      <c r="E61" s="448"/>
      <c r="F61" s="331"/>
    </row>
    <row r="62" spans="1:6" ht="30.75" customHeight="1" hidden="1">
      <c r="A62" s="322" t="s">
        <v>89</v>
      </c>
      <c r="B62" s="258" t="s">
        <v>108</v>
      </c>
      <c r="C62" s="417"/>
      <c r="E62" s="448"/>
      <c r="F62" s="331"/>
    </row>
    <row r="63" spans="1:6" ht="13.5" customHeight="1" thickBot="1">
      <c r="A63" s="259"/>
      <c r="B63" s="260"/>
      <c r="C63" s="422"/>
      <c r="D63" s="234">
        <v>463503</v>
      </c>
      <c r="E63" s="448"/>
      <c r="F63" s="331"/>
    </row>
    <row r="64" spans="4:5" ht="12.75">
      <c r="D64" s="234">
        <v>220000</v>
      </c>
      <c r="E64" s="448"/>
    </row>
    <row r="65" spans="1:10" s="261" customFormat="1" ht="12.75">
      <c r="A65" s="235"/>
      <c r="B65" s="262"/>
      <c r="C65" s="423"/>
      <c r="D65" s="234"/>
      <c r="E65" s="235"/>
      <c r="F65" s="235"/>
      <c r="G65" s="235"/>
      <c r="H65" s="235"/>
      <c r="I65" s="235"/>
      <c r="J65" s="235"/>
    </row>
    <row r="66" spans="1:10" s="261" customFormat="1" ht="12.75">
      <c r="A66" s="235"/>
      <c r="B66" s="262"/>
      <c r="C66" s="423"/>
      <c r="D66" s="234"/>
      <c r="E66" s="235"/>
      <c r="F66" s="235"/>
      <c r="G66" s="235"/>
      <c r="H66" s="235"/>
      <c r="I66" s="235"/>
      <c r="J66" s="235"/>
    </row>
    <row r="67" spans="1:10" s="261" customFormat="1" ht="12.75">
      <c r="A67" s="235"/>
      <c r="B67" s="262"/>
      <c r="C67" s="423"/>
      <c r="D67" s="234"/>
      <c r="E67" s="235"/>
      <c r="F67" s="235"/>
      <c r="G67" s="235"/>
      <c r="H67" s="235"/>
      <c r="I67" s="235"/>
      <c r="J67" s="235"/>
    </row>
    <row r="68" spans="1:10" s="261" customFormat="1" ht="12.75">
      <c r="A68" s="235"/>
      <c r="B68" s="262"/>
      <c r="C68" s="423"/>
      <c r="D68" s="234"/>
      <c r="E68" s="235"/>
      <c r="F68" s="235"/>
      <c r="G68" s="235"/>
      <c r="H68" s="235"/>
      <c r="I68" s="235"/>
      <c r="J68" s="235"/>
    </row>
    <row r="69" spans="1:10" s="261" customFormat="1" ht="12.75">
      <c r="A69" s="235"/>
      <c r="B69" s="262"/>
      <c r="C69" s="423"/>
      <c r="D69" s="234"/>
      <c r="E69" s="235"/>
      <c r="F69" s="235"/>
      <c r="G69" s="235"/>
      <c r="H69" s="235"/>
      <c r="I69" s="235"/>
      <c r="J69" s="235"/>
    </row>
    <row r="70" spans="1:10" s="261" customFormat="1" ht="12.75">
      <c r="A70" s="235"/>
      <c r="B70" s="262"/>
      <c r="C70" s="423"/>
      <c r="D70" s="234"/>
      <c r="E70" s="235"/>
      <c r="F70" s="235"/>
      <c r="G70" s="235"/>
      <c r="H70" s="235"/>
      <c r="I70" s="235"/>
      <c r="J70" s="235"/>
    </row>
    <row r="71" spans="1:10" s="261" customFormat="1" ht="12.75">
      <c r="A71" s="235"/>
      <c r="B71" s="262"/>
      <c r="C71" s="423"/>
      <c r="D71" s="234"/>
      <c r="E71" s="235"/>
      <c r="F71" s="235"/>
      <c r="G71" s="235"/>
      <c r="H71" s="235"/>
      <c r="I71" s="235"/>
      <c r="J71" s="235"/>
    </row>
    <row r="72" spans="1:10" s="261" customFormat="1" ht="12.75">
      <c r="A72" s="235"/>
      <c r="B72" s="262"/>
      <c r="C72" s="423"/>
      <c r="D72" s="234"/>
      <c r="E72" s="235"/>
      <c r="F72" s="235"/>
      <c r="G72" s="235"/>
      <c r="H72" s="235"/>
      <c r="I72" s="235"/>
      <c r="J72" s="235"/>
    </row>
    <row r="73" spans="1:10" s="261" customFormat="1" ht="12.75">
      <c r="A73" s="235"/>
      <c r="B73" s="262"/>
      <c r="C73" s="423"/>
      <c r="D73" s="234"/>
      <c r="E73" s="235"/>
      <c r="F73" s="235"/>
      <c r="G73" s="235"/>
      <c r="H73" s="235"/>
      <c r="I73" s="235"/>
      <c r="J73" s="235"/>
    </row>
    <row r="74" spans="1:10" s="261" customFormat="1" ht="12.75">
      <c r="A74" s="235"/>
      <c r="B74" s="262"/>
      <c r="C74" s="423"/>
      <c r="D74" s="234"/>
      <c r="E74" s="235"/>
      <c r="F74" s="235"/>
      <c r="G74" s="235"/>
      <c r="H74" s="235"/>
      <c r="I74" s="235"/>
      <c r="J74" s="235"/>
    </row>
  </sheetData>
  <sheetProtection/>
  <mergeCells count="3">
    <mergeCell ref="A7:C7"/>
    <mergeCell ref="E56:E64"/>
    <mergeCell ref="A56:A61"/>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393" customWidth="1"/>
    <col min="5" max="5" width="13.57421875" style="324" customWidth="1"/>
    <col min="6" max="6" width="9.57421875" style="324" customWidth="1"/>
    <col min="7" max="248" width="10.00390625" style="4" customWidth="1"/>
    <col min="249" max="249" width="70.421875" style="4" customWidth="1"/>
    <col min="250" max="16384" width="15.00390625" style="4" customWidth="1"/>
  </cols>
  <sheetData>
    <row r="1" ht="12.75">
      <c r="D1" s="114" t="s">
        <v>377</v>
      </c>
    </row>
    <row r="2" ht="12.75">
      <c r="D2" s="114" t="s">
        <v>376</v>
      </c>
    </row>
    <row r="3" ht="12.75">
      <c r="D3" s="114" t="s">
        <v>440</v>
      </c>
    </row>
    <row r="4" ht="12.75">
      <c r="D4" s="114" t="s">
        <v>337</v>
      </c>
    </row>
    <row r="5" ht="12.75">
      <c r="D5" s="114" t="s">
        <v>439</v>
      </c>
    </row>
    <row r="7" spans="1:4" ht="58.5" customHeight="1">
      <c r="A7" s="459" t="s">
        <v>244</v>
      </c>
      <c r="B7" s="459"/>
      <c r="C7" s="459"/>
      <c r="D7" s="459"/>
    </row>
    <row r="8" spans="1:3" ht="17.25">
      <c r="A8" s="5"/>
      <c r="B8" s="5"/>
      <c r="C8" s="5"/>
    </row>
    <row r="9" spans="1:4" ht="18" thickBot="1">
      <c r="A9" s="6"/>
      <c r="B9" s="6"/>
      <c r="C9" s="6"/>
      <c r="D9" s="394"/>
    </row>
    <row r="10" spans="1:4" ht="24" customHeight="1" thickBot="1">
      <c r="A10" s="457" t="s">
        <v>436</v>
      </c>
      <c r="B10" s="453" t="s">
        <v>423</v>
      </c>
      <c r="C10" s="454"/>
      <c r="D10" s="451" t="s">
        <v>437</v>
      </c>
    </row>
    <row r="11" spans="1:4" ht="15.75" customHeight="1" thickBot="1">
      <c r="A11" s="458"/>
      <c r="B11" s="16" t="s">
        <v>424</v>
      </c>
      <c r="C11" s="17" t="s">
        <v>425</v>
      </c>
      <c r="D11" s="452"/>
    </row>
    <row r="12" spans="1:4" ht="15" thickBot="1">
      <c r="A12" s="81" t="s">
        <v>400</v>
      </c>
      <c r="B12" s="82" t="s">
        <v>399</v>
      </c>
      <c r="C12" s="83"/>
      <c r="D12" s="395">
        <f>D13+D14+D16+D17+D18+D15</f>
        <v>23060.923000000003</v>
      </c>
    </row>
    <row r="13" spans="1:4" ht="45.75" customHeight="1">
      <c r="A13" s="80" t="s">
        <v>368</v>
      </c>
      <c r="B13" s="76"/>
      <c r="C13" s="79" t="s">
        <v>367</v>
      </c>
      <c r="D13" s="396">
        <f>'Пр.7 Р.П. ЦС. ВР'!E12</f>
        <v>50</v>
      </c>
    </row>
    <row r="14" spans="1:4" ht="44.25" customHeight="1">
      <c r="A14" s="80" t="s">
        <v>438</v>
      </c>
      <c r="B14" s="76"/>
      <c r="C14" s="79" t="s">
        <v>359</v>
      </c>
      <c r="D14" s="396">
        <f>'Пр.7 Р.П. ЦС. ВР'!E19</f>
        <v>12474.108</v>
      </c>
    </row>
    <row r="15" spans="1:4" ht="33.75" customHeight="1">
      <c r="A15" s="80" t="s">
        <v>596</v>
      </c>
      <c r="B15" s="76"/>
      <c r="C15" s="79" t="s">
        <v>595</v>
      </c>
      <c r="D15" s="396">
        <f>'Пр.7 Р.П. ЦС. ВР'!E39</f>
        <v>50.5</v>
      </c>
    </row>
    <row r="16" spans="1:4" ht="13.5" hidden="1">
      <c r="A16" s="73" t="s">
        <v>441</v>
      </c>
      <c r="B16" s="78"/>
      <c r="C16" s="79" t="s">
        <v>445</v>
      </c>
      <c r="D16" s="396">
        <f>'Пр.7 Р.П. ЦС. ВР'!E34</f>
        <v>0</v>
      </c>
    </row>
    <row r="17" spans="1:4" ht="13.5">
      <c r="A17" s="75" t="s">
        <v>403</v>
      </c>
      <c r="B17" s="76"/>
      <c r="C17" s="77" t="s">
        <v>394</v>
      </c>
      <c r="D17" s="396">
        <f>'Пр.7 Р.П. ЦС. ВР'!E45</f>
        <v>400</v>
      </c>
    </row>
    <row r="18" spans="1:4" ht="14.25" thickBot="1">
      <c r="A18" s="11" t="s">
        <v>366</v>
      </c>
      <c r="B18" s="7"/>
      <c r="C18" s="8" t="s">
        <v>365</v>
      </c>
      <c r="D18" s="397">
        <f>'Пр.7 Р.П. ЦС. ВР'!E51</f>
        <v>10086.315</v>
      </c>
    </row>
    <row r="19" spans="1:4" ht="27.75" customHeight="1" thickBot="1">
      <c r="A19" s="84" t="s">
        <v>483</v>
      </c>
      <c r="B19" s="82" t="s">
        <v>442</v>
      </c>
      <c r="C19" s="83"/>
      <c r="D19" s="398">
        <f>D20</f>
        <v>375.43</v>
      </c>
    </row>
    <row r="20" spans="1:4" ht="20.25" customHeight="1" thickBot="1">
      <c r="A20" s="73" t="s">
        <v>443</v>
      </c>
      <c r="B20" s="74"/>
      <c r="C20" s="77" t="s">
        <v>444</v>
      </c>
      <c r="D20" s="396">
        <f>'Пр.7 Р.П. ЦС. ВР'!E92</f>
        <v>375.43</v>
      </c>
    </row>
    <row r="21" spans="1:4" ht="29.25" customHeight="1" thickBot="1">
      <c r="A21" s="84" t="s">
        <v>405</v>
      </c>
      <c r="B21" s="82" t="s">
        <v>404</v>
      </c>
      <c r="C21" s="83"/>
      <c r="D21" s="398">
        <f>D22+D24+D23</f>
        <v>823.856</v>
      </c>
    </row>
    <row r="22" spans="1:4" ht="30.75" customHeight="1">
      <c r="A22" s="73" t="s">
        <v>406</v>
      </c>
      <c r="B22" s="74"/>
      <c r="C22" s="77" t="s">
        <v>387</v>
      </c>
      <c r="D22" s="396">
        <f>'Пр.7 Р.П. ЦС. ВР'!E101</f>
        <v>218.62</v>
      </c>
    </row>
    <row r="23" spans="1:4" ht="30.75" customHeight="1">
      <c r="A23" s="73" t="s">
        <v>421</v>
      </c>
      <c r="B23" s="74"/>
      <c r="C23" s="77" t="s">
        <v>422</v>
      </c>
      <c r="D23" s="396">
        <f>'Пр.7 Р.П. ЦС. ВР'!E107</f>
        <v>62.236</v>
      </c>
    </row>
    <row r="24" spans="1:4" ht="30.75" customHeight="1" thickBot="1">
      <c r="A24" s="10" t="s">
        <v>419</v>
      </c>
      <c r="B24" s="12"/>
      <c r="C24" s="8" t="s">
        <v>420</v>
      </c>
      <c r="D24" s="397">
        <f>'Пр.7 Р.П. ЦС. ВР'!E113</f>
        <v>543</v>
      </c>
    </row>
    <row r="25" spans="1:4" ht="21.75" customHeight="1" thickBot="1">
      <c r="A25" s="85" t="s">
        <v>408</v>
      </c>
      <c r="B25" s="82" t="s">
        <v>407</v>
      </c>
      <c r="C25" s="83"/>
      <c r="D25" s="398">
        <f>D27+D26</f>
        <v>6332.52</v>
      </c>
    </row>
    <row r="26" spans="1:4" ht="13.5">
      <c r="A26" s="72" t="s">
        <v>415</v>
      </c>
      <c r="B26" s="71"/>
      <c r="C26" s="77" t="s">
        <v>416</v>
      </c>
      <c r="D26" s="396">
        <f>'Пр.7 Р.П. ЦС. ВР'!E120</f>
        <v>6012.52</v>
      </c>
    </row>
    <row r="27" spans="1:4" ht="14.25" thickBot="1">
      <c r="A27" s="11" t="s">
        <v>356</v>
      </c>
      <c r="B27" s="13"/>
      <c r="C27" s="8" t="s">
        <v>355</v>
      </c>
      <c r="D27" s="397">
        <f>'Пр.7 Р.П. ЦС. ВР'!E152</f>
        <v>320</v>
      </c>
    </row>
    <row r="28" spans="1:4" ht="21.75" customHeight="1" thickBot="1">
      <c r="A28" s="85" t="s">
        <v>426</v>
      </c>
      <c r="B28" s="82" t="s">
        <v>398</v>
      </c>
      <c r="C28" s="83"/>
      <c r="D28" s="398">
        <f>D30+D31+D29</f>
        <v>170881.65568</v>
      </c>
    </row>
    <row r="29" spans="1:6" ht="16.5" customHeight="1">
      <c r="A29" s="72" t="s">
        <v>348</v>
      </c>
      <c r="B29" s="71"/>
      <c r="C29" s="77" t="s">
        <v>347</v>
      </c>
      <c r="D29" s="399">
        <f>'Пр.7 Р.П. ЦС. ВР'!E164</f>
        <v>142309.83032</v>
      </c>
      <c r="F29" s="325"/>
    </row>
    <row r="30" spans="1:4" ht="17.25" customHeight="1">
      <c r="A30" s="72" t="s">
        <v>385</v>
      </c>
      <c r="B30" s="71"/>
      <c r="C30" s="77" t="s">
        <v>384</v>
      </c>
      <c r="D30" s="396">
        <f>'Пр.7 Р.П. ЦС. ВР'!E199</f>
        <v>6844.42436</v>
      </c>
    </row>
    <row r="31" spans="1:4" ht="18" customHeight="1" thickBot="1">
      <c r="A31" s="11" t="s">
        <v>417</v>
      </c>
      <c r="B31" s="13"/>
      <c r="C31" s="8" t="s">
        <v>418</v>
      </c>
      <c r="D31" s="397">
        <f>'Пр.7 Р.П. ЦС. ВР'!E237</f>
        <v>21727.400999999998</v>
      </c>
    </row>
    <row r="32" spans="1:4" ht="20.25" customHeight="1" thickBot="1">
      <c r="A32" s="81" t="s">
        <v>412</v>
      </c>
      <c r="B32" s="82" t="s">
        <v>409</v>
      </c>
      <c r="C32" s="83"/>
      <c r="D32" s="398">
        <f>D33</f>
        <v>14115.6</v>
      </c>
    </row>
    <row r="33" spans="1:4" ht="20.25" customHeight="1" thickBot="1">
      <c r="A33" s="9" t="s">
        <v>343</v>
      </c>
      <c r="B33" s="13"/>
      <c r="C33" s="8" t="s">
        <v>342</v>
      </c>
      <c r="D33" s="397">
        <f>'Пр.7 Р.П. ЦС. ВР'!E300</f>
        <v>14115.6</v>
      </c>
    </row>
    <row r="34" spans="1:4" ht="20.25" customHeight="1" thickBot="1">
      <c r="A34" s="81" t="s">
        <v>401</v>
      </c>
      <c r="B34" s="82" t="s">
        <v>402</v>
      </c>
      <c r="C34" s="83"/>
      <c r="D34" s="398">
        <f>D35+D36</f>
        <v>4366.12758</v>
      </c>
    </row>
    <row r="35" spans="1:4" ht="24" customHeight="1">
      <c r="A35" s="121" t="s">
        <v>358</v>
      </c>
      <c r="B35" s="122"/>
      <c r="C35" s="123" t="s">
        <v>396</v>
      </c>
      <c r="D35" s="400">
        <f>'Пр.7 Р.П. ЦС. ВР'!E335</f>
        <v>1120</v>
      </c>
    </row>
    <row r="36" spans="1:4" ht="19.5" customHeight="1" thickBot="1">
      <c r="A36" s="69" t="s">
        <v>389</v>
      </c>
      <c r="B36" s="70"/>
      <c r="C36" s="14" t="s">
        <v>388</v>
      </c>
      <c r="D36" s="401">
        <f>'Пр.7 Р.П. ЦС. ВР'!E341</f>
        <v>3246.1275800000003</v>
      </c>
    </row>
    <row r="37" spans="1:4" ht="24" customHeight="1" hidden="1" thickBot="1">
      <c r="A37" s="81" t="s">
        <v>413</v>
      </c>
      <c r="B37" s="82" t="s">
        <v>410</v>
      </c>
      <c r="C37" s="86"/>
      <c r="D37" s="395">
        <f>D38</f>
        <v>0</v>
      </c>
    </row>
    <row r="38" spans="1:4" ht="21" customHeight="1" hidden="1" thickBot="1">
      <c r="A38" s="9" t="s">
        <v>345</v>
      </c>
      <c r="B38" s="13"/>
      <c r="C38" s="8" t="s">
        <v>344</v>
      </c>
      <c r="D38" s="397">
        <f>'Пр.7 Р.П. ЦС. ВР'!E363</f>
        <v>0</v>
      </c>
    </row>
    <row r="39" spans="1:4" ht="21.75" customHeight="1" hidden="1" thickBot="1">
      <c r="A39" s="81" t="s">
        <v>414</v>
      </c>
      <c r="B39" s="82" t="s">
        <v>411</v>
      </c>
      <c r="C39" s="86"/>
      <c r="D39" s="395">
        <f>D40</f>
        <v>0</v>
      </c>
    </row>
    <row r="40" spans="1:4" ht="19.5" customHeight="1" hidden="1" thickBot="1">
      <c r="A40" s="9" t="s">
        <v>391</v>
      </c>
      <c r="B40" s="13"/>
      <c r="C40" s="8" t="s">
        <v>390</v>
      </c>
      <c r="D40" s="397">
        <f>'Пр.7 Р.П. ЦС. ВР'!E385</f>
        <v>0</v>
      </c>
    </row>
    <row r="41" spans="1:4" ht="26.25" customHeight="1" thickBot="1">
      <c r="A41" s="455" t="s">
        <v>341</v>
      </c>
      <c r="B41" s="456"/>
      <c r="C41" s="456"/>
      <c r="D41" s="402">
        <f>D12+D19+D21+D25+D28+D32+D34+D37+D39</f>
        <v>219956.11226</v>
      </c>
    </row>
    <row r="42" spans="2:3" ht="12.75">
      <c r="B42" s="15"/>
      <c r="C42" s="15"/>
    </row>
    <row r="43" ht="12.75">
      <c r="D43" s="434"/>
    </row>
    <row r="44" ht="12.75">
      <c r="F44" s="433"/>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6"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rgb="FFFF0000"/>
  </sheetPr>
  <dimension ref="A1:K424"/>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57421875" style="18" customWidth="1"/>
    <col min="2" max="2" width="13.8515625" style="19" customWidth="1"/>
    <col min="3" max="3" width="9.140625" style="19" customWidth="1"/>
    <col min="4" max="4" width="7.421875" style="19" customWidth="1"/>
    <col min="5" max="5" width="18.8515625" style="409"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403" t="s">
        <v>377</v>
      </c>
    </row>
    <row r="2" spans="3:5" ht="14.25" customHeight="1">
      <c r="C2" s="355" t="s">
        <v>376</v>
      </c>
      <c r="D2" s="355"/>
      <c r="E2" s="355"/>
    </row>
    <row r="3" spans="2:5" s="2" customFormat="1" ht="12.75">
      <c r="B3" s="464" t="s">
        <v>440</v>
      </c>
      <c r="C3" s="464"/>
      <c r="D3" s="464"/>
      <c r="E3" s="464"/>
    </row>
    <row r="4" spans="4:5" ht="12.75">
      <c r="D4" s="465" t="s">
        <v>337</v>
      </c>
      <c r="E4" s="465"/>
    </row>
    <row r="5" ht="12.75">
      <c r="E5" s="403" t="s">
        <v>504</v>
      </c>
    </row>
    <row r="6" ht="12.75">
      <c r="E6" s="403"/>
    </row>
    <row r="7" ht="12.75">
      <c r="E7" s="403"/>
    </row>
    <row r="8" spans="1:5" ht="34.5" customHeight="1">
      <c r="A8" s="460" t="s">
        <v>262</v>
      </c>
      <c r="B8" s="460"/>
      <c r="C8" s="460"/>
      <c r="D8" s="460"/>
      <c r="E8" s="460"/>
    </row>
    <row r="11" spans="1:11" s="22" customFormat="1" ht="25.5">
      <c r="A11" s="28" t="s">
        <v>375</v>
      </c>
      <c r="B11" s="1" t="s">
        <v>374</v>
      </c>
      <c r="C11" s="1" t="s">
        <v>373</v>
      </c>
      <c r="D11" s="28" t="s">
        <v>372</v>
      </c>
      <c r="E11" s="404" t="s">
        <v>371</v>
      </c>
      <c r="J11" s="371"/>
      <c r="K11" s="133"/>
    </row>
    <row r="12" spans="1:11" s="59" customFormat="1" ht="39">
      <c r="A12" s="46" t="s">
        <v>116</v>
      </c>
      <c r="B12" s="1" t="s">
        <v>175</v>
      </c>
      <c r="C12" s="1"/>
      <c r="D12" s="1"/>
      <c r="E12" s="404">
        <f>E13+E18+E27+E46+E53</f>
        <v>4905</v>
      </c>
      <c r="F12" s="173"/>
      <c r="J12" s="371"/>
      <c r="K12" s="175"/>
    </row>
    <row r="13" spans="1:10" s="68" customFormat="1" ht="51.75">
      <c r="A13" s="30" t="s">
        <v>115</v>
      </c>
      <c r="B13" s="1" t="s">
        <v>197</v>
      </c>
      <c r="C13" s="1"/>
      <c r="D13" s="1"/>
      <c r="E13" s="404">
        <f>E15</f>
        <v>500</v>
      </c>
      <c r="J13" s="371"/>
    </row>
    <row r="14" spans="1:10" s="68" customFormat="1" ht="12.75">
      <c r="A14" s="30" t="s">
        <v>195</v>
      </c>
      <c r="B14" s="117" t="s">
        <v>196</v>
      </c>
      <c r="C14" s="1"/>
      <c r="D14" s="1"/>
      <c r="E14" s="404">
        <f>E15</f>
        <v>500</v>
      </c>
      <c r="J14" s="372"/>
    </row>
    <row r="15" spans="1:5" s="29" customFormat="1" ht="51.75">
      <c r="A15" s="30" t="s">
        <v>520</v>
      </c>
      <c r="B15" s="117" t="s">
        <v>193</v>
      </c>
      <c r="C15" s="1"/>
      <c r="D15" s="28"/>
      <c r="E15" s="404">
        <f>E16</f>
        <v>500</v>
      </c>
    </row>
    <row r="16" spans="1:5" s="29" customFormat="1" ht="15.75" customHeight="1">
      <c r="A16" s="31" t="s">
        <v>574</v>
      </c>
      <c r="B16" s="117" t="s">
        <v>193</v>
      </c>
      <c r="C16" s="332" t="s">
        <v>588</v>
      </c>
      <c r="D16" s="28"/>
      <c r="E16" s="404">
        <f>E17</f>
        <v>500</v>
      </c>
    </row>
    <row r="17" spans="1:5" s="29" customFormat="1" ht="12.75">
      <c r="A17" s="333" t="s">
        <v>348</v>
      </c>
      <c r="B17" s="117" t="s">
        <v>193</v>
      </c>
      <c r="C17" s="332" t="s">
        <v>588</v>
      </c>
      <c r="D17" s="28" t="s">
        <v>347</v>
      </c>
      <c r="E17" s="404">
        <f>'Пр.7 Р.П. ЦС. ВР'!E178</f>
        <v>500</v>
      </c>
    </row>
    <row r="18" spans="1:5" s="29" customFormat="1" ht="45" customHeight="1">
      <c r="A18" s="31" t="s">
        <v>492</v>
      </c>
      <c r="B18" s="1" t="s">
        <v>386</v>
      </c>
      <c r="C18" s="1"/>
      <c r="D18" s="28"/>
      <c r="E18" s="404">
        <f>E19+E24</f>
        <v>279.3</v>
      </c>
    </row>
    <row r="19" spans="1:5" s="29" customFormat="1" ht="78">
      <c r="A19" s="27" t="s">
        <v>493</v>
      </c>
      <c r="B19" s="1" t="s">
        <v>494</v>
      </c>
      <c r="C19" s="1"/>
      <c r="D19" s="28"/>
      <c r="E19" s="404">
        <f>E20+E22</f>
        <v>279.3</v>
      </c>
    </row>
    <row r="20" spans="1:5" s="29" customFormat="1" ht="25.5">
      <c r="A20" s="31" t="s">
        <v>574</v>
      </c>
      <c r="B20" s="1" t="s">
        <v>494</v>
      </c>
      <c r="C20" s="332" t="s">
        <v>588</v>
      </c>
      <c r="D20" s="28"/>
      <c r="E20" s="404">
        <f>E21</f>
        <v>83.3</v>
      </c>
    </row>
    <row r="21" spans="1:5" s="29" customFormat="1" ht="12.75">
      <c r="A21" s="333" t="s">
        <v>385</v>
      </c>
      <c r="B21" s="1" t="s">
        <v>494</v>
      </c>
      <c r="C21" s="332" t="s">
        <v>588</v>
      </c>
      <c r="D21" s="28" t="s">
        <v>384</v>
      </c>
      <c r="E21" s="404">
        <f>'Пр.7 Р.П. ЦС. ВР'!E216</f>
        <v>83.3</v>
      </c>
    </row>
    <row r="22" spans="1:5" s="29" customFormat="1" ht="25.5">
      <c r="A22" s="27" t="s">
        <v>357</v>
      </c>
      <c r="B22" s="1" t="s">
        <v>494</v>
      </c>
      <c r="C22" s="1" t="s">
        <v>354</v>
      </c>
      <c r="D22" s="28"/>
      <c r="E22" s="404">
        <f>E23</f>
        <v>196</v>
      </c>
    </row>
    <row r="23" spans="1:5" s="29" customFormat="1" ht="12.75">
      <c r="A23" s="333" t="s">
        <v>385</v>
      </c>
      <c r="B23" s="1" t="s">
        <v>494</v>
      </c>
      <c r="C23" s="332" t="s">
        <v>354</v>
      </c>
      <c r="D23" s="28" t="s">
        <v>384</v>
      </c>
      <c r="E23" s="404">
        <f>'Пр.7 Р.П. ЦС. ВР'!E217</f>
        <v>196</v>
      </c>
    </row>
    <row r="24" spans="1:5" s="24" customFormat="1" ht="78" hidden="1">
      <c r="A24" s="27" t="s">
        <v>493</v>
      </c>
      <c r="B24" s="1" t="s">
        <v>111</v>
      </c>
      <c r="C24" s="1"/>
      <c r="D24" s="28"/>
      <c r="E24" s="404">
        <f>E25</f>
        <v>0</v>
      </c>
    </row>
    <row r="25" spans="1:5" s="29" customFormat="1" ht="25.5" hidden="1">
      <c r="A25" s="31" t="s">
        <v>357</v>
      </c>
      <c r="B25" s="1" t="s">
        <v>111</v>
      </c>
      <c r="C25" s="1" t="s">
        <v>354</v>
      </c>
      <c r="D25" s="28"/>
      <c r="E25" s="404">
        <f>E26</f>
        <v>0</v>
      </c>
    </row>
    <row r="26" spans="1:5" s="29" customFormat="1" ht="12.75" hidden="1">
      <c r="A26" s="333" t="s">
        <v>385</v>
      </c>
      <c r="B26" s="1" t="s">
        <v>111</v>
      </c>
      <c r="C26" s="1" t="s">
        <v>354</v>
      </c>
      <c r="D26" s="28" t="s">
        <v>384</v>
      </c>
      <c r="E26" s="404">
        <f>'Пр.7 Р.П. ЦС. ВР'!E219</f>
        <v>0</v>
      </c>
    </row>
    <row r="27" spans="1:5" s="24" customFormat="1" ht="64.5">
      <c r="A27" s="31" t="s">
        <v>264</v>
      </c>
      <c r="B27" s="1" t="s">
        <v>186</v>
      </c>
      <c r="C27" s="1"/>
      <c r="D27" s="28"/>
      <c r="E27" s="404">
        <f>E29+E37+E34+E40</f>
        <v>3545.7</v>
      </c>
    </row>
    <row r="28" spans="1:5" s="24" customFormat="1" ht="25.5">
      <c r="A28" s="31" t="s">
        <v>182</v>
      </c>
      <c r="B28" s="1" t="s">
        <v>183</v>
      </c>
      <c r="C28" s="1"/>
      <c r="D28" s="28"/>
      <c r="E28" s="404">
        <f>E29+E40</f>
        <v>3545.7</v>
      </c>
    </row>
    <row r="29" spans="1:5" s="24" customFormat="1" ht="78">
      <c r="A29" s="30" t="s">
        <v>181</v>
      </c>
      <c r="B29" s="1" t="s">
        <v>184</v>
      </c>
      <c r="C29" s="1"/>
      <c r="D29" s="28"/>
      <c r="E29" s="404">
        <f>E30+E32</f>
        <v>1805.7</v>
      </c>
    </row>
    <row r="30" spans="1:5" s="29" customFormat="1" ht="25.5" hidden="1">
      <c r="A30" s="31" t="s">
        <v>357</v>
      </c>
      <c r="B30" s="1" t="s">
        <v>495</v>
      </c>
      <c r="C30" s="1" t="s">
        <v>354</v>
      </c>
      <c r="D30" s="28"/>
      <c r="E30" s="404">
        <f>E31</f>
        <v>0</v>
      </c>
    </row>
    <row r="31" spans="1:5" s="29" customFormat="1" ht="12.75" hidden="1">
      <c r="A31" s="333" t="s">
        <v>385</v>
      </c>
      <c r="B31" s="1" t="s">
        <v>495</v>
      </c>
      <c r="C31" s="1" t="s">
        <v>354</v>
      </c>
      <c r="D31" s="28" t="s">
        <v>384</v>
      </c>
      <c r="E31" s="404">
        <f>'Пр.7 Р.П. ЦС. ВР'!E223</f>
        <v>0</v>
      </c>
    </row>
    <row r="32" spans="1:5" s="29" customFormat="1" ht="25.5">
      <c r="A32" s="31" t="s">
        <v>574</v>
      </c>
      <c r="B32" s="1" t="s">
        <v>184</v>
      </c>
      <c r="C32" s="332" t="s">
        <v>588</v>
      </c>
      <c r="D32" s="28"/>
      <c r="E32" s="404">
        <f>E33</f>
        <v>1805.7</v>
      </c>
    </row>
    <row r="33" spans="1:5" s="29" customFormat="1" ht="12.75">
      <c r="A33" s="333" t="s">
        <v>385</v>
      </c>
      <c r="B33" s="1" t="s">
        <v>184</v>
      </c>
      <c r="C33" s="332" t="s">
        <v>588</v>
      </c>
      <c r="D33" s="28" t="s">
        <v>384</v>
      </c>
      <c r="E33" s="404">
        <f>'Пр.7 Р.П. ЦС. ВР'!E224</f>
        <v>1805.7</v>
      </c>
    </row>
    <row r="34" spans="1:5" s="29" customFormat="1" ht="78" hidden="1">
      <c r="A34" s="31" t="s">
        <v>591</v>
      </c>
      <c r="B34" s="1" t="s">
        <v>590</v>
      </c>
      <c r="C34" s="332"/>
      <c r="D34" s="28"/>
      <c r="E34" s="404">
        <f>E35</f>
        <v>0</v>
      </c>
    </row>
    <row r="35" spans="1:5" s="29" customFormat="1" ht="12.75" hidden="1">
      <c r="A35" s="33" t="s">
        <v>581</v>
      </c>
      <c r="B35" s="1" t="s">
        <v>590</v>
      </c>
      <c r="C35" s="332" t="s">
        <v>589</v>
      </c>
      <c r="D35" s="28"/>
      <c r="E35" s="404">
        <f>E36</f>
        <v>0</v>
      </c>
    </row>
    <row r="36" spans="1:5" s="29" customFormat="1" ht="12.75" hidden="1">
      <c r="A36" s="333" t="s">
        <v>385</v>
      </c>
      <c r="B36" s="1" t="s">
        <v>590</v>
      </c>
      <c r="C36" s="332" t="s">
        <v>589</v>
      </c>
      <c r="D36" s="28" t="s">
        <v>384</v>
      </c>
      <c r="E36" s="404">
        <f>'Пр.7 Р.П. ЦС. ВР'!E226</f>
        <v>0</v>
      </c>
    </row>
    <row r="37" spans="1:5" s="24" customFormat="1" ht="78" hidden="1">
      <c r="A37" s="30" t="s">
        <v>564</v>
      </c>
      <c r="B37" s="1" t="s">
        <v>544</v>
      </c>
      <c r="C37" s="1"/>
      <c r="D37" s="28"/>
      <c r="E37" s="404">
        <f>E38</f>
        <v>0</v>
      </c>
    </row>
    <row r="38" spans="1:5" s="29" customFormat="1" ht="25.5" hidden="1">
      <c r="A38" s="31" t="s">
        <v>357</v>
      </c>
      <c r="B38" s="1" t="s">
        <v>544</v>
      </c>
      <c r="C38" s="1" t="s">
        <v>354</v>
      </c>
      <c r="D38" s="28"/>
      <c r="E38" s="404">
        <f>E39</f>
        <v>0</v>
      </c>
    </row>
    <row r="39" spans="1:5" s="29" customFormat="1" ht="12.75" hidden="1">
      <c r="A39" s="333" t="s">
        <v>385</v>
      </c>
      <c r="B39" s="1" t="s">
        <v>544</v>
      </c>
      <c r="C39" s="1" t="s">
        <v>354</v>
      </c>
      <c r="D39" s="28" t="s">
        <v>384</v>
      </c>
      <c r="E39" s="404">
        <f>'Пр.7 Р.П. ЦС. ВР'!E228</f>
        <v>0</v>
      </c>
    </row>
    <row r="40" spans="1:5" s="29" customFormat="1" ht="21.75" customHeight="1">
      <c r="A40" s="31" t="s">
        <v>606</v>
      </c>
      <c r="B40" s="1" t="s">
        <v>185</v>
      </c>
      <c r="C40" s="332"/>
      <c r="D40" s="28"/>
      <c r="E40" s="404">
        <f>E43+E44</f>
        <v>1740</v>
      </c>
    </row>
    <row r="41" spans="1:5" s="29" customFormat="1" ht="25.5" hidden="1">
      <c r="A41" s="31" t="s">
        <v>574</v>
      </c>
      <c r="B41" s="1" t="s">
        <v>601</v>
      </c>
      <c r="C41" s="332" t="s">
        <v>588</v>
      </c>
      <c r="D41" s="28"/>
      <c r="E41" s="404"/>
    </row>
    <row r="42" spans="1:5" s="29" customFormat="1" ht="25.5">
      <c r="A42" s="31" t="s">
        <v>574</v>
      </c>
      <c r="B42" s="1" t="s">
        <v>185</v>
      </c>
      <c r="C42" s="332" t="s">
        <v>588</v>
      </c>
      <c r="D42" s="28"/>
      <c r="E42" s="404">
        <f>E43</f>
        <v>1740</v>
      </c>
    </row>
    <row r="43" spans="1:5" s="29" customFormat="1" ht="12.75">
      <c r="A43" s="333" t="s">
        <v>385</v>
      </c>
      <c r="B43" s="1" t="s">
        <v>185</v>
      </c>
      <c r="C43" s="332" t="s">
        <v>588</v>
      </c>
      <c r="D43" s="28" t="s">
        <v>384</v>
      </c>
      <c r="E43" s="404">
        <f>'Пр.7 Р.П. ЦС. ВР'!E230</f>
        <v>1740</v>
      </c>
    </row>
    <row r="44" spans="1:5" s="29" customFormat="1" ht="12.75" hidden="1">
      <c r="A44" s="33" t="s">
        <v>581</v>
      </c>
      <c r="B44" s="1" t="s">
        <v>601</v>
      </c>
      <c r="C44" s="332" t="s">
        <v>589</v>
      </c>
      <c r="D44" s="28"/>
      <c r="E44" s="404">
        <f>E45</f>
        <v>0</v>
      </c>
    </row>
    <row r="45" spans="1:5" s="29" customFormat="1" ht="12.75" hidden="1">
      <c r="A45" s="333" t="s">
        <v>385</v>
      </c>
      <c r="B45" s="1" t="s">
        <v>601</v>
      </c>
      <c r="C45" s="332" t="s">
        <v>589</v>
      </c>
      <c r="D45" s="28" t="s">
        <v>384</v>
      </c>
      <c r="E45" s="404"/>
    </row>
    <row r="46" spans="1:5" s="68" customFormat="1" ht="51.75">
      <c r="A46" s="30" t="s">
        <v>176</v>
      </c>
      <c r="B46" s="1" t="s">
        <v>179</v>
      </c>
      <c r="C46" s="1"/>
      <c r="D46" s="1"/>
      <c r="E46" s="404">
        <f>E48</f>
        <v>580</v>
      </c>
    </row>
    <row r="47" spans="1:5" s="68" customFormat="1" ht="12.75">
      <c r="A47" s="31" t="s">
        <v>169</v>
      </c>
      <c r="B47" s="117" t="s">
        <v>177</v>
      </c>
      <c r="C47" s="117"/>
      <c r="D47" s="1"/>
      <c r="E47" s="404">
        <f>E48</f>
        <v>580</v>
      </c>
    </row>
    <row r="48" spans="1:5" s="68" customFormat="1" ht="64.5">
      <c r="A48" s="30" t="s">
        <v>236</v>
      </c>
      <c r="B48" s="117" t="s">
        <v>178</v>
      </c>
      <c r="C48" s="117"/>
      <c r="D48" s="1"/>
      <c r="E48" s="404">
        <f>E49+E51</f>
        <v>580</v>
      </c>
    </row>
    <row r="49" spans="1:5" s="67" customFormat="1" ht="15.75" customHeight="1" hidden="1">
      <c r="A49" s="3" t="s">
        <v>580</v>
      </c>
      <c r="B49" s="117" t="s">
        <v>178</v>
      </c>
      <c r="C49" s="1" t="s">
        <v>589</v>
      </c>
      <c r="D49" s="44"/>
      <c r="E49" s="405">
        <f>E50</f>
        <v>0</v>
      </c>
    </row>
    <row r="50" spans="1:5" s="29" customFormat="1" ht="12.75" hidden="1">
      <c r="A50" s="333" t="s">
        <v>385</v>
      </c>
      <c r="B50" s="117" t="s">
        <v>178</v>
      </c>
      <c r="C50" s="1" t="s">
        <v>589</v>
      </c>
      <c r="D50" s="28" t="s">
        <v>384</v>
      </c>
      <c r="E50" s="405">
        <f>'Пр.7 Р.П. ЦС. ВР'!E236</f>
        <v>0</v>
      </c>
    </row>
    <row r="51" spans="1:5" s="67" customFormat="1" ht="25.5">
      <c r="A51" s="31" t="s">
        <v>574</v>
      </c>
      <c r="B51" s="117" t="s">
        <v>178</v>
      </c>
      <c r="C51" s="332" t="s">
        <v>588</v>
      </c>
      <c r="D51" s="44"/>
      <c r="E51" s="405">
        <f>E52</f>
        <v>580</v>
      </c>
    </row>
    <row r="52" spans="1:5" s="29" customFormat="1" ht="12.75">
      <c r="A52" s="333" t="s">
        <v>385</v>
      </c>
      <c r="B52" s="117" t="s">
        <v>178</v>
      </c>
      <c r="C52" s="332" t="s">
        <v>588</v>
      </c>
      <c r="D52" s="28" t="s">
        <v>384</v>
      </c>
      <c r="E52" s="405">
        <f>'Пр.7 Р.П. ЦС. ВР'!E235</f>
        <v>580</v>
      </c>
    </row>
    <row r="53" spans="1:5" s="68" customFormat="1" ht="51.75" hidden="1">
      <c r="A53" s="52" t="s">
        <v>119</v>
      </c>
      <c r="B53" s="1" t="s">
        <v>165</v>
      </c>
      <c r="C53" s="1"/>
      <c r="D53" s="1"/>
      <c r="E53" s="404">
        <f>E55</f>
        <v>0</v>
      </c>
    </row>
    <row r="54" spans="1:5" s="68" customFormat="1" ht="12" customHeight="1" hidden="1">
      <c r="A54" s="31" t="s">
        <v>163</v>
      </c>
      <c r="B54" s="117" t="s">
        <v>245</v>
      </c>
      <c r="C54" s="117"/>
      <c r="D54" s="1"/>
      <c r="E54" s="404">
        <f>E55</f>
        <v>0</v>
      </c>
    </row>
    <row r="55" spans="1:5" s="68" customFormat="1" ht="25.5" hidden="1">
      <c r="A55" s="52" t="s">
        <v>120</v>
      </c>
      <c r="B55" s="327" t="s">
        <v>162</v>
      </c>
      <c r="C55" s="117"/>
      <c r="D55" s="1"/>
      <c r="E55" s="404">
        <f>E56+E58</f>
        <v>0</v>
      </c>
    </row>
    <row r="56" spans="1:5" s="67" customFormat="1" ht="15.75" customHeight="1" hidden="1">
      <c r="A56" s="3" t="s">
        <v>580</v>
      </c>
      <c r="B56" s="327" t="s">
        <v>162</v>
      </c>
      <c r="C56" s="1" t="s">
        <v>589</v>
      </c>
      <c r="D56" s="44"/>
      <c r="E56" s="405">
        <f>E57</f>
        <v>0</v>
      </c>
    </row>
    <row r="57" spans="1:5" s="29" customFormat="1" ht="12.75" hidden="1">
      <c r="A57" s="333" t="s">
        <v>385</v>
      </c>
      <c r="B57" s="327" t="s">
        <v>162</v>
      </c>
      <c r="C57" s="1" t="s">
        <v>589</v>
      </c>
      <c r="D57" s="28" t="s">
        <v>384</v>
      </c>
      <c r="E57" s="405">
        <f>'Пр.7 Р.П. ЦС. ВР'!E243</f>
        <v>0</v>
      </c>
    </row>
    <row r="58" spans="1:5" s="67" customFormat="1" ht="25.5" hidden="1">
      <c r="A58" s="31" t="s">
        <v>574</v>
      </c>
      <c r="B58" s="327" t="s">
        <v>162</v>
      </c>
      <c r="C58" s="332" t="s">
        <v>588</v>
      </c>
      <c r="D58" s="44"/>
      <c r="E58" s="405">
        <f>E59</f>
        <v>0</v>
      </c>
    </row>
    <row r="59" spans="1:5" s="29" customFormat="1" ht="12.75" hidden="1">
      <c r="A59" s="333" t="s">
        <v>417</v>
      </c>
      <c r="B59" s="327" t="s">
        <v>162</v>
      </c>
      <c r="C59" s="332" t="s">
        <v>588</v>
      </c>
      <c r="D59" s="28" t="s">
        <v>418</v>
      </c>
      <c r="E59" s="405">
        <f>'Пр.7 Р.П. ЦС. ВР'!E264</f>
        <v>0</v>
      </c>
    </row>
    <row r="60" spans="1:5" s="29" customFormat="1" ht="25.5">
      <c r="A60" s="52" t="s">
        <v>498</v>
      </c>
      <c r="B60" s="43" t="s">
        <v>174</v>
      </c>
      <c r="C60" s="1"/>
      <c r="D60" s="28"/>
      <c r="E60" s="404">
        <f>E61+E77</f>
        <v>16301.591</v>
      </c>
    </row>
    <row r="61" spans="1:5" s="26" customFormat="1" ht="39">
      <c r="A61" s="52" t="s">
        <v>499</v>
      </c>
      <c r="B61" s="43" t="s">
        <v>171</v>
      </c>
      <c r="C61" s="1"/>
      <c r="D61" s="28"/>
      <c r="E61" s="404">
        <f>E65+E68+E71+E62+E74</f>
        <v>16301.591</v>
      </c>
    </row>
    <row r="62" spans="1:5" s="26" customFormat="1" ht="39">
      <c r="A62" s="334" t="s">
        <v>620</v>
      </c>
      <c r="B62" s="36" t="s">
        <v>173</v>
      </c>
      <c r="C62" s="1"/>
      <c r="D62" s="28"/>
      <c r="E62" s="404">
        <f>E63</f>
        <v>14488.076000000001</v>
      </c>
    </row>
    <row r="63" spans="1:5" s="26" customFormat="1" ht="17.25" customHeight="1">
      <c r="A63" s="3" t="s">
        <v>584</v>
      </c>
      <c r="B63" s="36" t="s">
        <v>173</v>
      </c>
      <c r="C63" s="1" t="s">
        <v>585</v>
      </c>
      <c r="D63" s="28"/>
      <c r="E63" s="404">
        <f>E64</f>
        <v>14488.076000000001</v>
      </c>
    </row>
    <row r="64" spans="1:5" s="26" customFormat="1" ht="12.75">
      <c r="A64" s="333" t="s">
        <v>417</v>
      </c>
      <c r="B64" s="36" t="s">
        <v>173</v>
      </c>
      <c r="C64" s="1" t="s">
        <v>585</v>
      </c>
      <c r="D64" s="28" t="s">
        <v>418</v>
      </c>
      <c r="E64" s="404">
        <f>'Пр.7 Р.П. ЦС. ВР'!E269</f>
        <v>14488.076000000001</v>
      </c>
    </row>
    <row r="65" spans="1:5" s="29" customFormat="1" ht="51.75">
      <c r="A65" s="52" t="s">
        <v>513</v>
      </c>
      <c r="B65" s="1" t="s">
        <v>281</v>
      </c>
      <c r="C65" s="1"/>
      <c r="D65" s="28"/>
      <c r="E65" s="404">
        <f>E66</f>
        <v>150</v>
      </c>
    </row>
    <row r="66" spans="1:5" s="29" customFormat="1" ht="25.5">
      <c r="A66" s="31" t="s">
        <v>574</v>
      </c>
      <c r="B66" s="1" t="s">
        <v>281</v>
      </c>
      <c r="C66" s="332" t="s">
        <v>588</v>
      </c>
      <c r="D66" s="28"/>
      <c r="E66" s="404">
        <f>E67</f>
        <v>150</v>
      </c>
    </row>
    <row r="67" spans="1:5" s="29" customFormat="1" ht="12.75">
      <c r="A67" s="333" t="s">
        <v>417</v>
      </c>
      <c r="B67" s="1" t="s">
        <v>281</v>
      </c>
      <c r="C67" s="332" t="s">
        <v>588</v>
      </c>
      <c r="D67" s="28" t="s">
        <v>418</v>
      </c>
      <c r="E67" s="404">
        <f>'Пр.7 Р.П. ЦС. ВР'!E271</f>
        <v>150</v>
      </c>
    </row>
    <row r="68" spans="1:5" s="29" customFormat="1" ht="12.75">
      <c r="A68" s="33" t="s">
        <v>322</v>
      </c>
      <c r="B68" s="43" t="s">
        <v>326</v>
      </c>
      <c r="C68" s="1"/>
      <c r="D68" s="28"/>
      <c r="E68" s="404">
        <f>E69</f>
        <v>200</v>
      </c>
    </row>
    <row r="69" spans="1:5" s="26" customFormat="1" ht="25.5">
      <c r="A69" s="31" t="s">
        <v>574</v>
      </c>
      <c r="B69" s="43" t="s">
        <v>326</v>
      </c>
      <c r="C69" s="1" t="s">
        <v>585</v>
      </c>
      <c r="D69" s="28"/>
      <c r="E69" s="404">
        <f>E70</f>
        <v>200</v>
      </c>
    </row>
    <row r="70" spans="1:5" s="29" customFormat="1" ht="12.75">
      <c r="A70" s="333" t="s">
        <v>417</v>
      </c>
      <c r="B70" s="43" t="s">
        <v>326</v>
      </c>
      <c r="C70" s="332" t="s">
        <v>585</v>
      </c>
      <c r="D70" s="28" t="s">
        <v>418</v>
      </c>
      <c r="E70" s="404">
        <f>'Пр.7 Р.П. ЦС. ВР'!E273</f>
        <v>200</v>
      </c>
    </row>
    <row r="71" spans="1:5" s="29" customFormat="1" ht="12.75">
      <c r="A71" s="3" t="s">
        <v>328</v>
      </c>
      <c r="B71" s="43" t="s">
        <v>311</v>
      </c>
      <c r="C71" s="1"/>
      <c r="D71" s="28"/>
      <c r="E71" s="404">
        <f>E72</f>
        <v>1000</v>
      </c>
    </row>
    <row r="72" spans="1:5" s="29" customFormat="1" ht="25.5">
      <c r="A72" s="31" t="s">
        <v>574</v>
      </c>
      <c r="B72" s="43" t="s">
        <v>311</v>
      </c>
      <c r="C72" s="1" t="s">
        <v>588</v>
      </c>
      <c r="D72" s="28"/>
      <c r="E72" s="404">
        <f>E73</f>
        <v>1000</v>
      </c>
    </row>
    <row r="73" spans="1:5" s="29" customFormat="1" ht="12.75">
      <c r="A73" s="333" t="s">
        <v>417</v>
      </c>
      <c r="B73" s="43" t="s">
        <v>311</v>
      </c>
      <c r="C73" s="332" t="s">
        <v>588</v>
      </c>
      <c r="D73" s="28" t="s">
        <v>418</v>
      </c>
      <c r="E73" s="404">
        <f>'Пр.7 Р.П. ЦС. ВР'!E275</f>
        <v>1000</v>
      </c>
    </row>
    <row r="74" spans="1:5" s="29" customFormat="1" ht="12.75">
      <c r="A74" s="33" t="s">
        <v>530</v>
      </c>
      <c r="B74" s="43" t="s">
        <v>320</v>
      </c>
      <c r="C74" s="1"/>
      <c r="D74" s="28"/>
      <c r="E74" s="404">
        <f>E75</f>
        <v>463.515</v>
      </c>
    </row>
    <row r="75" spans="1:5" s="29" customFormat="1" ht="25.5">
      <c r="A75" s="31" t="s">
        <v>574</v>
      </c>
      <c r="B75" s="43" t="s">
        <v>320</v>
      </c>
      <c r="C75" s="1" t="s">
        <v>588</v>
      </c>
      <c r="D75" s="28"/>
      <c r="E75" s="404">
        <f>E76</f>
        <v>463.515</v>
      </c>
    </row>
    <row r="76" spans="1:5" s="29" customFormat="1" ht="12.75">
      <c r="A76" s="333" t="s">
        <v>417</v>
      </c>
      <c r="B76" s="43" t="s">
        <v>320</v>
      </c>
      <c r="C76" s="332" t="s">
        <v>588</v>
      </c>
      <c r="D76" s="28" t="s">
        <v>418</v>
      </c>
      <c r="E76" s="404">
        <f>'Пр.7 Р.П. ЦС. ВР'!E291</f>
        <v>463.515</v>
      </c>
    </row>
    <row r="77" spans="1:5" s="63" customFormat="1" ht="39" hidden="1">
      <c r="A77" s="52" t="s">
        <v>500</v>
      </c>
      <c r="B77" s="1" t="s">
        <v>427</v>
      </c>
      <c r="C77" s="1"/>
      <c r="D77" s="28"/>
      <c r="E77" s="404">
        <f>E78+E81</f>
        <v>0</v>
      </c>
    </row>
    <row r="78" spans="1:5" s="63" customFormat="1" ht="51.75" hidden="1">
      <c r="A78" s="52" t="s">
        <v>501</v>
      </c>
      <c r="B78" s="1" t="s">
        <v>508</v>
      </c>
      <c r="C78" s="1"/>
      <c r="D78" s="28"/>
      <c r="E78" s="404">
        <f>E79</f>
        <v>0</v>
      </c>
    </row>
    <row r="79" spans="1:5" s="26" customFormat="1" ht="25.5" hidden="1">
      <c r="A79" s="31" t="s">
        <v>574</v>
      </c>
      <c r="B79" s="1" t="s">
        <v>508</v>
      </c>
      <c r="C79" s="1" t="s">
        <v>588</v>
      </c>
      <c r="D79" s="28"/>
      <c r="E79" s="404">
        <f>E80</f>
        <v>0</v>
      </c>
    </row>
    <row r="80" spans="1:5" s="29" customFormat="1" ht="12.75" hidden="1">
      <c r="A80" s="333" t="s">
        <v>417</v>
      </c>
      <c r="B80" s="1" t="s">
        <v>508</v>
      </c>
      <c r="C80" s="332" t="s">
        <v>588</v>
      </c>
      <c r="D80" s="28" t="s">
        <v>418</v>
      </c>
      <c r="E80" s="404">
        <f>'Пр.7 Р.П. ЦС. ВР'!E278</f>
        <v>0</v>
      </c>
    </row>
    <row r="81" spans="1:5" s="29" customFormat="1" ht="39" hidden="1">
      <c r="A81" s="52" t="s">
        <v>502</v>
      </c>
      <c r="B81" s="1" t="s">
        <v>509</v>
      </c>
      <c r="C81" s="1"/>
      <c r="D81" s="28"/>
      <c r="E81" s="404">
        <f>E82</f>
        <v>0</v>
      </c>
    </row>
    <row r="82" spans="1:5" s="29" customFormat="1" ht="25.5" hidden="1">
      <c r="A82" s="33" t="s">
        <v>361</v>
      </c>
      <c r="B82" s="1" t="s">
        <v>509</v>
      </c>
      <c r="C82" s="1" t="s">
        <v>381</v>
      </c>
      <c r="D82" s="28" t="s">
        <v>418</v>
      </c>
      <c r="E82" s="404">
        <f>E83</f>
        <v>0</v>
      </c>
    </row>
    <row r="83" spans="1:5" s="29" customFormat="1" ht="12.75" hidden="1">
      <c r="A83" s="333" t="s">
        <v>417</v>
      </c>
      <c r="B83" s="1" t="s">
        <v>509</v>
      </c>
      <c r="C83" s="1" t="s">
        <v>381</v>
      </c>
      <c r="D83" s="28" t="s">
        <v>418</v>
      </c>
      <c r="E83" s="404">
        <f>'Пр.7 Р.П. ЦС. ВР'!E280</f>
        <v>0</v>
      </c>
    </row>
    <row r="84" spans="1:5" s="104" customFormat="1" ht="25.5">
      <c r="A84" s="52" t="s">
        <v>263</v>
      </c>
      <c r="B84" s="43" t="s">
        <v>246</v>
      </c>
      <c r="C84" s="1"/>
      <c r="D84" s="28"/>
      <c r="E84" s="404">
        <f>E85+E102</f>
        <v>6012.52</v>
      </c>
    </row>
    <row r="85" spans="1:5" s="26" customFormat="1" ht="39">
      <c r="A85" s="52" t="s">
        <v>476</v>
      </c>
      <c r="B85" s="43" t="s">
        <v>209</v>
      </c>
      <c r="C85" s="1"/>
      <c r="D85" s="28"/>
      <c r="E85" s="404">
        <f>E86</f>
        <v>5512.52</v>
      </c>
    </row>
    <row r="86" spans="1:5" s="26" customFormat="1" ht="25.5">
      <c r="A86" s="52" t="s">
        <v>248</v>
      </c>
      <c r="B86" s="43" t="s">
        <v>210</v>
      </c>
      <c r="C86" s="1"/>
      <c r="D86" s="28"/>
      <c r="E86" s="404">
        <f>E87+E96+E99+E90</f>
        <v>5512.52</v>
      </c>
    </row>
    <row r="87" spans="1:5" s="29" customFormat="1" ht="25.5">
      <c r="A87" s="52" t="s">
        <v>249</v>
      </c>
      <c r="B87" s="43" t="s">
        <v>208</v>
      </c>
      <c r="C87" s="1"/>
      <c r="D87" s="28"/>
      <c r="E87" s="404">
        <f>E88</f>
        <v>842.3435</v>
      </c>
    </row>
    <row r="88" spans="1:5" s="29" customFormat="1" ht="25.5">
      <c r="A88" s="31" t="s">
        <v>574</v>
      </c>
      <c r="B88" s="43" t="s">
        <v>208</v>
      </c>
      <c r="C88" s="332" t="s">
        <v>588</v>
      </c>
      <c r="D88" s="28"/>
      <c r="E88" s="404">
        <f>E89</f>
        <v>842.3435</v>
      </c>
    </row>
    <row r="89" spans="1:5" s="32" customFormat="1" ht="12.75">
      <c r="A89" s="52" t="s">
        <v>415</v>
      </c>
      <c r="B89" s="43" t="s">
        <v>208</v>
      </c>
      <c r="C89" s="332" t="s">
        <v>588</v>
      </c>
      <c r="D89" s="28" t="s">
        <v>416</v>
      </c>
      <c r="E89" s="404">
        <f>'Пр.7 Р.П. ЦС. ВР'!E127</f>
        <v>842.3435</v>
      </c>
    </row>
    <row r="90" spans="1:5" s="29" customFormat="1" ht="25.5">
      <c r="A90" s="52" t="s">
        <v>249</v>
      </c>
      <c r="B90" s="43" t="s">
        <v>324</v>
      </c>
      <c r="C90" s="1"/>
      <c r="D90" s="28"/>
      <c r="E90" s="404">
        <f>E91</f>
        <v>3589.9765</v>
      </c>
    </row>
    <row r="91" spans="1:5" s="29" customFormat="1" ht="25.5">
      <c r="A91" s="31" t="s">
        <v>574</v>
      </c>
      <c r="B91" s="43" t="s">
        <v>324</v>
      </c>
      <c r="C91" s="332" t="s">
        <v>588</v>
      </c>
      <c r="D91" s="28"/>
      <c r="E91" s="404">
        <f>E92</f>
        <v>3589.9765</v>
      </c>
    </row>
    <row r="92" spans="1:5" s="32" customFormat="1" ht="12.75">
      <c r="A92" s="52" t="s">
        <v>415</v>
      </c>
      <c r="B92" s="43" t="s">
        <v>324</v>
      </c>
      <c r="C92" s="332" t="s">
        <v>588</v>
      </c>
      <c r="D92" s="28" t="s">
        <v>416</v>
      </c>
      <c r="E92" s="404">
        <f>'Пр.7 Р.П. ЦС. ВР'!E129</f>
        <v>3589.9765</v>
      </c>
    </row>
    <row r="93" spans="1:5" s="32" customFormat="1" ht="12.75" hidden="1">
      <c r="A93" s="52" t="s">
        <v>107</v>
      </c>
      <c r="B93" s="43" t="s">
        <v>106</v>
      </c>
      <c r="C93" s="332"/>
      <c r="D93" s="28"/>
      <c r="E93" s="404">
        <f>E94</f>
        <v>0</v>
      </c>
    </row>
    <row r="94" spans="1:5" s="32" customFormat="1" ht="25.5" hidden="1">
      <c r="A94" s="31" t="s">
        <v>574</v>
      </c>
      <c r="B94" s="43" t="s">
        <v>106</v>
      </c>
      <c r="C94" s="332" t="s">
        <v>588</v>
      </c>
      <c r="D94" s="28"/>
      <c r="E94" s="404">
        <f>E95</f>
        <v>0</v>
      </c>
    </row>
    <row r="95" spans="1:5" s="32" customFormat="1" ht="12.75" hidden="1">
      <c r="A95" s="52" t="s">
        <v>415</v>
      </c>
      <c r="B95" s="43" t="s">
        <v>106</v>
      </c>
      <c r="C95" s="332" t="s">
        <v>588</v>
      </c>
      <c r="D95" s="28" t="s">
        <v>416</v>
      </c>
      <c r="E95" s="404">
        <f>'Пр.7 Р.П. ЦС. ВР'!E135</f>
        <v>0</v>
      </c>
    </row>
    <row r="96" spans="1:5" s="32" customFormat="1" ht="25.5">
      <c r="A96" s="52" t="s">
        <v>249</v>
      </c>
      <c r="B96" s="43" t="s">
        <v>207</v>
      </c>
      <c r="C96" s="332"/>
      <c r="D96" s="28"/>
      <c r="E96" s="404">
        <f>E97</f>
        <v>930.2</v>
      </c>
    </row>
    <row r="97" spans="1:5" s="32" customFormat="1" ht="25.5">
      <c r="A97" s="31" t="s">
        <v>574</v>
      </c>
      <c r="B97" s="43" t="s">
        <v>207</v>
      </c>
      <c r="C97" s="332" t="s">
        <v>588</v>
      </c>
      <c r="D97" s="28"/>
      <c r="E97" s="404">
        <f>E98</f>
        <v>930.2</v>
      </c>
    </row>
    <row r="98" spans="1:5" s="32" customFormat="1" ht="12.75">
      <c r="A98" s="52" t="s">
        <v>415</v>
      </c>
      <c r="B98" s="43" t="s">
        <v>207</v>
      </c>
      <c r="C98" s="332" t="s">
        <v>588</v>
      </c>
      <c r="D98" s="28" t="s">
        <v>416</v>
      </c>
      <c r="E98" s="404">
        <f>'Пр.7 Р.П. ЦС. ВР'!E125</f>
        <v>930.2</v>
      </c>
    </row>
    <row r="99" spans="1:5" s="32" customFormat="1" ht="25.5">
      <c r="A99" s="52" t="s">
        <v>251</v>
      </c>
      <c r="B99" s="43" t="s">
        <v>247</v>
      </c>
      <c r="C99" s="332"/>
      <c r="D99" s="28"/>
      <c r="E99" s="404">
        <f>E100</f>
        <v>150</v>
      </c>
    </row>
    <row r="100" spans="1:5" s="32" customFormat="1" ht="25.5">
      <c r="A100" s="31" t="s">
        <v>574</v>
      </c>
      <c r="B100" s="43" t="s">
        <v>247</v>
      </c>
      <c r="C100" s="332" t="s">
        <v>588</v>
      </c>
      <c r="D100" s="28"/>
      <c r="E100" s="404">
        <f>E101</f>
        <v>150</v>
      </c>
    </row>
    <row r="101" spans="1:5" s="32" customFormat="1" ht="12.75">
      <c r="A101" s="52" t="s">
        <v>415</v>
      </c>
      <c r="B101" s="43" t="s">
        <v>247</v>
      </c>
      <c r="C101" s="332" t="s">
        <v>588</v>
      </c>
      <c r="D101" s="28" t="s">
        <v>416</v>
      </c>
      <c r="E101" s="404">
        <f>'Пр.7 Р.П. ЦС. ВР'!E137</f>
        <v>150</v>
      </c>
    </row>
    <row r="102" spans="1:5" s="63" customFormat="1" ht="39" customHeight="1">
      <c r="A102" s="52" t="s">
        <v>479</v>
      </c>
      <c r="B102" s="43" t="s">
        <v>214</v>
      </c>
      <c r="C102" s="1"/>
      <c r="D102" s="28"/>
      <c r="E102" s="404">
        <f>E103</f>
        <v>500</v>
      </c>
    </row>
    <row r="103" spans="1:5" s="63" customFormat="1" ht="31.5" customHeight="1">
      <c r="A103" s="52" t="s">
        <v>211</v>
      </c>
      <c r="B103" s="43" t="s">
        <v>212</v>
      </c>
      <c r="C103" s="1"/>
      <c r="D103" s="28"/>
      <c r="E103" s="404">
        <f>E107</f>
        <v>500</v>
      </c>
    </row>
    <row r="104" spans="1:5" s="29" customFormat="1" ht="51.75" hidden="1">
      <c r="A104" s="323" t="s">
        <v>616</v>
      </c>
      <c r="B104" s="1" t="s">
        <v>615</v>
      </c>
      <c r="C104" s="1"/>
      <c r="D104" s="28"/>
      <c r="E104" s="404">
        <f>E105</f>
        <v>0</v>
      </c>
    </row>
    <row r="105" spans="1:5" s="29" customFormat="1" ht="17.25" customHeight="1" hidden="1">
      <c r="A105" s="3" t="s">
        <v>584</v>
      </c>
      <c r="B105" s="1" t="s">
        <v>615</v>
      </c>
      <c r="C105" s="1" t="s">
        <v>585</v>
      </c>
      <c r="D105" s="28"/>
      <c r="E105" s="404">
        <f>E106</f>
        <v>0</v>
      </c>
    </row>
    <row r="106" spans="1:5" s="29" customFormat="1" ht="12.75" hidden="1">
      <c r="A106" s="52" t="s">
        <v>415</v>
      </c>
      <c r="B106" s="1" t="s">
        <v>615</v>
      </c>
      <c r="C106" s="1" t="s">
        <v>585</v>
      </c>
      <c r="D106" s="28" t="s">
        <v>416</v>
      </c>
      <c r="E106" s="404">
        <f>'Пр.7 Р.П. ЦС. ВР'!E146</f>
        <v>0</v>
      </c>
    </row>
    <row r="107" spans="1:5" s="29" customFormat="1" ht="64.5">
      <c r="A107" s="335" t="s">
        <v>522</v>
      </c>
      <c r="B107" s="43" t="s">
        <v>213</v>
      </c>
      <c r="C107" s="1"/>
      <c r="D107" s="28"/>
      <c r="E107" s="404">
        <f>E108</f>
        <v>500</v>
      </c>
    </row>
    <row r="108" spans="1:5" s="29" customFormat="1" ht="25.5">
      <c r="A108" s="31" t="s">
        <v>574</v>
      </c>
      <c r="B108" s="43" t="s">
        <v>213</v>
      </c>
      <c r="C108" s="1" t="s">
        <v>588</v>
      </c>
      <c r="D108" s="28"/>
      <c r="E108" s="404">
        <f>E109</f>
        <v>500</v>
      </c>
    </row>
    <row r="109" spans="1:5" s="29" customFormat="1" ht="15" customHeight="1">
      <c r="A109" s="52" t="s">
        <v>415</v>
      </c>
      <c r="B109" s="43" t="s">
        <v>213</v>
      </c>
      <c r="C109" s="332" t="s">
        <v>588</v>
      </c>
      <c r="D109" s="28" t="s">
        <v>416</v>
      </c>
      <c r="E109" s="404">
        <f>'Пр.7 Р.П. ЦС. ВР'!E142</f>
        <v>500</v>
      </c>
    </row>
    <row r="110" spans="1:5" s="29" customFormat="1" ht="64.5" hidden="1">
      <c r="A110" s="335" t="s">
        <v>480</v>
      </c>
      <c r="B110" s="1" t="s">
        <v>481</v>
      </c>
      <c r="C110" s="1"/>
      <c r="D110" s="28"/>
      <c r="E110" s="404">
        <f>E111</f>
        <v>0</v>
      </c>
    </row>
    <row r="111" spans="1:5" s="29" customFormat="1" ht="25.5" hidden="1">
      <c r="A111" s="31" t="s">
        <v>574</v>
      </c>
      <c r="B111" s="1" t="s">
        <v>481</v>
      </c>
      <c r="C111" s="332" t="s">
        <v>588</v>
      </c>
      <c r="D111" s="28"/>
      <c r="E111" s="404">
        <f>E112</f>
        <v>0</v>
      </c>
    </row>
    <row r="112" spans="1:5" s="32" customFormat="1" ht="12.75" hidden="1">
      <c r="A112" s="52" t="s">
        <v>415</v>
      </c>
      <c r="B112" s="1" t="s">
        <v>481</v>
      </c>
      <c r="C112" s="332" t="s">
        <v>588</v>
      </c>
      <c r="D112" s="28" t="s">
        <v>416</v>
      </c>
      <c r="E112" s="404">
        <f>'Пр.7 Р.П. ЦС. ВР'!E144</f>
        <v>0</v>
      </c>
    </row>
    <row r="113" spans="1:5" s="26" customFormat="1" ht="39">
      <c r="A113" s="52" t="s">
        <v>486</v>
      </c>
      <c r="B113" s="45" t="s">
        <v>155</v>
      </c>
      <c r="C113" s="1"/>
      <c r="D113" s="28"/>
      <c r="E113" s="404">
        <f>E114+E130+E144+E154</f>
        <v>143144.9579</v>
      </c>
    </row>
    <row r="114" spans="1:5" s="29" customFormat="1" ht="78">
      <c r="A114" s="52" t="s">
        <v>234</v>
      </c>
      <c r="B114" s="43" t="s">
        <v>192</v>
      </c>
      <c r="C114" s="1"/>
      <c r="D114" s="28"/>
      <c r="E114" s="404">
        <f>E116+E119+E127</f>
        <v>139898.83032</v>
      </c>
    </row>
    <row r="115" spans="1:5" s="29" customFormat="1" ht="12.75">
      <c r="A115" s="31" t="s">
        <v>189</v>
      </c>
      <c r="B115" s="43" t="s">
        <v>190</v>
      </c>
      <c r="C115" s="1"/>
      <c r="D115" s="28"/>
      <c r="E115" s="404">
        <f>E116+E119+E127</f>
        <v>139898.83032</v>
      </c>
    </row>
    <row r="116" spans="1:5" s="29" customFormat="1" ht="103.5">
      <c r="A116" s="126" t="s">
        <v>487</v>
      </c>
      <c r="B116" s="128" t="s">
        <v>266</v>
      </c>
      <c r="C116" s="1"/>
      <c r="D116" s="28"/>
      <c r="E116" s="404">
        <f>E117</f>
        <v>63702.0321</v>
      </c>
    </row>
    <row r="117" spans="1:5" s="29" customFormat="1" ht="25.5">
      <c r="A117" s="3" t="s">
        <v>537</v>
      </c>
      <c r="B117" s="43" t="s">
        <v>266</v>
      </c>
      <c r="C117" s="1" t="s">
        <v>589</v>
      </c>
      <c r="D117" s="28"/>
      <c r="E117" s="404">
        <f>E118</f>
        <v>63702.0321</v>
      </c>
    </row>
    <row r="118" spans="1:5" s="29" customFormat="1" ht="12.75">
      <c r="A118" s="333" t="s">
        <v>348</v>
      </c>
      <c r="B118" s="43" t="s">
        <v>266</v>
      </c>
      <c r="C118" s="1" t="s">
        <v>589</v>
      </c>
      <c r="D118" s="28" t="s">
        <v>347</v>
      </c>
      <c r="E118" s="404">
        <f>'Пр.7 Р.П. ЦС. ВР'!E185</f>
        <v>63702.0321</v>
      </c>
    </row>
    <row r="119" spans="1:5" s="29" customFormat="1" ht="103.5">
      <c r="A119" s="126" t="s">
        <v>525</v>
      </c>
      <c r="B119" s="128" t="s">
        <v>267</v>
      </c>
      <c r="C119" s="336" t="s">
        <v>589</v>
      </c>
      <c r="D119" s="337" t="s">
        <v>347</v>
      </c>
      <c r="E119" s="404">
        <f>E120+E123</f>
        <v>66869.79822</v>
      </c>
    </row>
    <row r="120" spans="1:5" s="29" customFormat="1" ht="81" customHeight="1">
      <c r="A120" s="52" t="s">
        <v>526</v>
      </c>
      <c r="B120" s="43" t="s">
        <v>267</v>
      </c>
      <c r="C120" s="1"/>
      <c r="D120" s="28"/>
      <c r="E120" s="404">
        <f>E121</f>
        <v>65296.79822</v>
      </c>
    </row>
    <row r="121" spans="1:5" s="29" customFormat="1" ht="12.75">
      <c r="A121" s="33" t="s">
        <v>581</v>
      </c>
      <c r="B121" s="43" t="s">
        <v>267</v>
      </c>
      <c r="C121" s="1" t="s">
        <v>589</v>
      </c>
      <c r="D121" s="28"/>
      <c r="E121" s="404">
        <f>E122</f>
        <v>65296.79822</v>
      </c>
    </row>
    <row r="122" spans="1:5" s="29" customFormat="1" ht="12.75">
      <c r="A122" s="333" t="s">
        <v>348</v>
      </c>
      <c r="B122" s="43" t="s">
        <v>267</v>
      </c>
      <c r="C122" s="1" t="s">
        <v>589</v>
      </c>
      <c r="D122" s="28" t="s">
        <v>347</v>
      </c>
      <c r="E122" s="404">
        <f>'Пр.7 Р.П. ЦС. ВР'!E188</f>
        <v>65296.79822</v>
      </c>
    </row>
    <row r="123" spans="1:5" s="29" customFormat="1" ht="103.5">
      <c r="A123" s="126" t="s">
        <v>524</v>
      </c>
      <c r="B123" s="128" t="s">
        <v>280</v>
      </c>
      <c r="C123" s="1"/>
      <c r="D123" s="28"/>
      <c r="E123" s="404">
        <f>E124</f>
        <v>1573</v>
      </c>
    </row>
    <row r="124" spans="1:5" s="29" customFormat="1" ht="12.75">
      <c r="A124" s="33" t="s">
        <v>581</v>
      </c>
      <c r="B124" s="43" t="s">
        <v>280</v>
      </c>
      <c r="C124" s="1" t="s">
        <v>589</v>
      </c>
      <c r="D124" s="28"/>
      <c r="E124" s="404">
        <f>E125</f>
        <v>1573</v>
      </c>
    </row>
    <row r="125" spans="1:5" s="29" customFormat="1" ht="12.75">
      <c r="A125" s="333" t="s">
        <v>348</v>
      </c>
      <c r="B125" s="43" t="s">
        <v>280</v>
      </c>
      <c r="C125" s="1" t="s">
        <v>589</v>
      </c>
      <c r="D125" s="28" t="s">
        <v>347</v>
      </c>
      <c r="E125" s="404">
        <f>'Пр.7 Р.П. ЦС. ВР'!E190</f>
        <v>1573</v>
      </c>
    </row>
    <row r="126" spans="1:5" s="29" customFormat="1" ht="12.75" hidden="1">
      <c r="A126" s="31" t="s">
        <v>189</v>
      </c>
      <c r="B126" s="43" t="s">
        <v>192</v>
      </c>
      <c r="C126" s="1"/>
      <c r="D126" s="28"/>
      <c r="E126" s="404"/>
    </row>
    <row r="127" spans="1:5" s="29" customFormat="1" ht="90.75">
      <c r="A127" s="52" t="s">
        <v>235</v>
      </c>
      <c r="B127" s="43" t="s">
        <v>191</v>
      </c>
      <c r="C127" s="1"/>
      <c r="D127" s="28"/>
      <c r="E127" s="404">
        <f>E128</f>
        <v>9327</v>
      </c>
    </row>
    <row r="128" spans="1:5" s="29" customFormat="1" ht="15.75" customHeight="1">
      <c r="A128" s="3" t="s">
        <v>580</v>
      </c>
      <c r="B128" s="43" t="s">
        <v>191</v>
      </c>
      <c r="C128" s="1" t="s">
        <v>589</v>
      </c>
      <c r="D128" s="28"/>
      <c r="E128" s="404">
        <f>E129</f>
        <v>9327</v>
      </c>
    </row>
    <row r="129" spans="1:5" s="29" customFormat="1" ht="12.75">
      <c r="A129" s="333" t="s">
        <v>348</v>
      </c>
      <c r="B129" s="43" t="s">
        <v>191</v>
      </c>
      <c r="C129" s="1" t="s">
        <v>589</v>
      </c>
      <c r="D129" s="28" t="s">
        <v>347</v>
      </c>
      <c r="E129" s="404">
        <f>'Пр.7 Р.П. ЦС. ВР'!E193</f>
        <v>9327</v>
      </c>
    </row>
    <row r="130" spans="1:5" s="63" customFormat="1" ht="64.5">
      <c r="A130" s="31" t="s">
        <v>254</v>
      </c>
      <c r="B130" s="1" t="s">
        <v>157</v>
      </c>
      <c r="C130" s="1"/>
      <c r="D130" s="28"/>
      <c r="E130" s="404">
        <f>E131</f>
        <v>2288.128</v>
      </c>
    </row>
    <row r="131" spans="1:5" s="63" customFormat="1" ht="25.5">
      <c r="A131" s="31" t="s">
        <v>158</v>
      </c>
      <c r="B131" s="1" t="s">
        <v>156</v>
      </c>
      <c r="C131" s="1"/>
      <c r="D131" s="28"/>
      <c r="E131" s="404">
        <f>E132+E135+E141+E151</f>
        <v>2288.128</v>
      </c>
    </row>
    <row r="132" spans="1:5" s="29" customFormat="1" ht="12.75">
      <c r="A132" s="30" t="s">
        <v>252</v>
      </c>
      <c r="B132" s="1" t="s">
        <v>159</v>
      </c>
      <c r="C132" s="1"/>
      <c r="D132" s="28"/>
      <c r="E132" s="404">
        <f>E133</f>
        <v>892.297</v>
      </c>
    </row>
    <row r="133" spans="1:5" s="29" customFormat="1" ht="17.25" customHeight="1">
      <c r="A133" s="3" t="s">
        <v>114</v>
      </c>
      <c r="B133" s="1" t="s">
        <v>159</v>
      </c>
      <c r="C133" s="1" t="s">
        <v>587</v>
      </c>
      <c r="D133" s="28"/>
      <c r="E133" s="404">
        <f>E134</f>
        <v>892.297</v>
      </c>
    </row>
    <row r="134" spans="1:5" s="29" customFormat="1" ht="12.75">
      <c r="A134" s="46" t="s">
        <v>389</v>
      </c>
      <c r="B134" s="1" t="s">
        <v>159</v>
      </c>
      <c r="C134" s="1" t="s">
        <v>587</v>
      </c>
      <c r="D134" s="28" t="s">
        <v>388</v>
      </c>
      <c r="E134" s="404">
        <f>'Пр.7 Р.П. ЦС. ВР'!E351</f>
        <v>892.297</v>
      </c>
    </row>
    <row r="135" spans="1:5" ht="25.5">
      <c r="A135" s="30" t="s">
        <v>331</v>
      </c>
      <c r="B135" s="1" t="s">
        <v>329</v>
      </c>
      <c r="C135" s="1"/>
      <c r="D135" s="28"/>
      <c r="E135" s="404">
        <f>E136</f>
        <v>215</v>
      </c>
    </row>
    <row r="136" spans="1:5" ht="15" customHeight="1">
      <c r="A136" s="3" t="s">
        <v>114</v>
      </c>
      <c r="B136" s="1" t="s">
        <v>329</v>
      </c>
      <c r="C136" s="1" t="s">
        <v>587</v>
      </c>
      <c r="D136" s="28"/>
      <c r="E136" s="404">
        <f>E137</f>
        <v>215</v>
      </c>
    </row>
    <row r="137" spans="1:5" ht="13.5">
      <c r="A137" s="385" t="s">
        <v>389</v>
      </c>
      <c r="B137" s="1" t="s">
        <v>329</v>
      </c>
      <c r="C137" s="1" t="s">
        <v>587</v>
      </c>
      <c r="D137" s="28" t="s">
        <v>388</v>
      </c>
      <c r="E137" s="404">
        <f>'Пр.7 Р.П. ЦС. ВР'!E354</f>
        <v>215</v>
      </c>
    </row>
    <row r="138" spans="1:5" ht="39" hidden="1">
      <c r="A138" s="30" t="s">
        <v>563</v>
      </c>
      <c r="B138" s="1" t="s">
        <v>549</v>
      </c>
      <c r="C138" s="1"/>
      <c r="D138" s="28"/>
      <c r="E138" s="404">
        <f>E139</f>
        <v>0</v>
      </c>
    </row>
    <row r="139" spans="1:5" ht="18" customHeight="1" hidden="1">
      <c r="A139" s="3" t="s">
        <v>114</v>
      </c>
      <c r="B139" s="1" t="s">
        <v>549</v>
      </c>
      <c r="C139" s="1" t="s">
        <v>587</v>
      </c>
      <c r="D139" s="28"/>
      <c r="E139" s="404">
        <f>E140</f>
        <v>0</v>
      </c>
    </row>
    <row r="140" spans="1:5" ht="13.5" hidden="1">
      <c r="A140" s="385" t="s">
        <v>389</v>
      </c>
      <c r="B140" s="1" t="s">
        <v>549</v>
      </c>
      <c r="C140" s="1" t="s">
        <v>587</v>
      </c>
      <c r="D140" s="28" t="s">
        <v>388</v>
      </c>
      <c r="E140" s="404">
        <f>'Пр.7 Р.П. ЦС. ВР'!E357</f>
        <v>0</v>
      </c>
    </row>
    <row r="141" spans="1:5" ht="25.5">
      <c r="A141" s="30" t="s">
        <v>331</v>
      </c>
      <c r="B141" s="1" t="s">
        <v>330</v>
      </c>
      <c r="C141" s="1"/>
      <c r="D141" s="28"/>
      <c r="E141" s="404">
        <f>E142</f>
        <v>1073.128</v>
      </c>
    </row>
    <row r="142" spans="1:5" ht="12.75" customHeight="1">
      <c r="A142" s="3" t="s">
        <v>114</v>
      </c>
      <c r="B142" s="1" t="s">
        <v>330</v>
      </c>
      <c r="C142" s="1" t="s">
        <v>587</v>
      </c>
      <c r="D142" s="28"/>
      <c r="E142" s="404">
        <f>E143</f>
        <v>1073.128</v>
      </c>
    </row>
    <row r="143" spans="1:5" ht="13.5">
      <c r="A143" s="385" t="s">
        <v>389</v>
      </c>
      <c r="B143" s="1" t="s">
        <v>330</v>
      </c>
      <c r="C143" s="1" t="s">
        <v>587</v>
      </c>
      <c r="D143" s="28" t="s">
        <v>388</v>
      </c>
      <c r="E143" s="404">
        <f>'Пр.7 Р.П. ЦС. ВР'!E360</f>
        <v>1073.128</v>
      </c>
    </row>
    <row r="144" spans="1:5" s="29" customFormat="1" ht="39" hidden="1">
      <c r="A144" s="52" t="s">
        <v>486</v>
      </c>
      <c r="B144" s="1" t="s">
        <v>540</v>
      </c>
      <c r="C144" s="1"/>
      <c r="D144" s="28"/>
      <c r="E144" s="404">
        <f>E145+E148</f>
        <v>0</v>
      </c>
    </row>
    <row r="145" spans="1:5" s="29" customFormat="1" ht="90.75" hidden="1">
      <c r="A145" s="52" t="s">
        <v>546</v>
      </c>
      <c r="B145" s="1" t="s">
        <v>541</v>
      </c>
      <c r="C145" s="43" t="s">
        <v>536</v>
      </c>
      <c r="D145" s="28"/>
      <c r="E145" s="404">
        <f>E146</f>
        <v>0</v>
      </c>
    </row>
    <row r="146" spans="1:5" s="29" customFormat="1" ht="25.5" hidden="1">
      <c r="A146" s="42" t="s">
        <v>537</v>
      </c>
      <c r="B146" s="1" t="s">
        <v>541</v>
      </c>
      <c r="C146" s="43" t="s">
        <v>536</v>
      </c>
      <c r="D146" s="28"/>
      <c r="E146" s="404">
        <f>E147</f>
        <v>0</v>
      </c>
    </row>
    <row r="147" spans="1:5" s="29" customFormat="1" ht="12.75" hidden="1">
      <c r="A147" s="333" t="s">
        <v>348</v>
      </c>
      <c r="B147" s="1" t="s">
        <v>541</v>
      </c>
      <c r="C147" s="43" t="s">
        <v>536</v>
      </c>
      <c r="D147" s="28" t="s">
        <v>347</v>
      </c>
      <c r="E147" s="404">
        <f>'Пр.7 Р.П. ЦС. ВР'!E196</f>
        <v>0</v>
      </c>
    </row>
    <row r="148" spans="1:5" s="29" customFormat="1" ht="39" hidden="1">
      <c r="A148" s="52" t="s">
        <v>556</v>
      </c>
      <c r="B148" s="43" t="s">
        <v>555</v>
      </c>
      <c r="C148" s="386"/>
      <c r="D148" s="28"/>
      <c r="E148" s="404">
        <f>E149</f>
        <v>0</v>
      </c>
    </row>
    <row r="149" spans="1:5" s="29" customFormat="1" ht="25.5" hidden="1">
      <c r="A149" s="42" t="s">
        <v>537</v>
      </c>
      <c r="B149" s="43" t="s">
        <v>555</v>
      </c>
      <c r="C149" s="43" t="s">
        <v>536</v>
      </c>
      <c r="D149" s="28"/>
      <c r="E149" s="404">
        <f>E150</f>
        <v>0</v>
      </c>
    </row>
    <row r="150" spans="1:5" s="29" customFormat="1" ht="12.75" hidden="1">
      <c r="A150" s="333" t="s">
        <v>348</v>
      </c>
      <c r="B150" s="43" t="s">
        <v>555</v>
      </c>
      <c r="C150" s="43" t="s">
        <v>536</v>
      </c>
      <c r="D150" s="28" t="s">
        <v>347</v>
      </c>
      <c r="E150" s="404">
        <f>'Пр.7 Р.П. ЦС. ВР'!E198</f>
        <v>0</v>
      </c>
    </row>
    <row r="151" spans="1:5" ht="25.5">
      <c r="A151" s="30" t="s">
        <v>331</v>
      </c>
      <c r="B151" s="1" t="s">
        <v>332</v>
      </c>
      <c r="C151" s="1"/>
      <c r="D151" s="28"/>
      <c r="E151" s="404">
        <f>E152</f>
        <v>107.703</v>
      </c>
    </row>
    <row r="152" spans="1:5" ht="12.75" customHeight="1">
      <c r="A152" s="3" t="s">
        <v>114</v>
      </c>
      <c r="B152" s="1" t="s">
        <v>332</v>
      </c>
      <c r="C152" s="1" t="s">
        <v>587</v>
      </c>
      <c r="D152" s="28"/>
      <c r="E152" s="404">
        <f>E153</f>
        <v>107.703</v>
      </c>
    </row>
    <row r="153" spans="1:5" ht="13.5">
      <c r="A153" s="385" t="s">
        <v>389</v>
      </c>
      <c r="B153" s="1" t="s">
        <v>332</v>
      </c>
      <c r="C153" s="1" t="s">
        <v>587</v>
      </c>
      <c r="D153" s="28" t="s">
        <v>388</v>
      </c>
      <c r="E153" s="404">
        <f>'Пр.7 Р.П. ЦС. ВР'!E362</f>
        <v>107.703</v>
      </c>
    </row>
    <row r="154" spans="1:5" s="63" customFormat="1" ht="64.5">
      <c r="A154" s="31" t="s">
        <v>239</v>
      </c>
      <c r="B154" s="1" t="s">
        <v>237</v>
      </c>
      <c r="C154" s="1"/>
      <c r="D154" s="28"/>
      <c r="E154" s="404">
        <f>E155</f>
        <v>957.99958</v>
      </c>
    </row>
    <row r="155" spans="1:5" s="63" customFormat="1" ht="25.5">
      <c r="A155" s="31" t="s">
        <v>240</v>
      </c>
      <c r="B155" s="1" t="s">
        <v>238</v>
      </c>
      <c r="C155" s="1"/>
      <c r="D155" s="28"/>
      <c r="E155" s="404">
        <f>E156+E159</f>
        <v>957.99958</v>
      </c>
    </row>
    <row r="156" spans="1:5" s="29" customFormat="1" ht="18" customHeight="1">
      <c r="A156" s="30" t="s">
        <v>327</v>
      </c>
      <c r="B156" s="1" t="s">
        <v>309</v>
      </c>
      <c r="C156" s="1"/>
      <c r="D156" s="28"/>
      <c r="E156" s="404">
        <f>E157</f>
        <v>857.99958</v>
      </c>
    </row>
    <row r="157" spans="1:5" s="29" customFormat="1" ht="17.25" customHeight="1">
      <c r="A157" s="3" t="s">
        <v>114</v>
      </c>
      <c r="B157" s="1" t="s">
        <v>309</v>
      </c>
      <c r="C157" s="1" t="s">
        <v>587</v>
      </c>
      <c r="D157" s="28"/>
      <c r="E157" s="404">
        <f>E158</f>
        <v>857.99958</v>
      </c>
    </row>
    <row r="158" spans="1:5" s="29" customFormat="1" ht="12.75">
      <c r="A158" s="46" t="s">
        <v>389</v>
      </c>
      <c r="B158" s="1" t="s">
        <v>309</v>
      </c>
      <c r="C158" s="1" t="s">
        <v>587</v>
      </c>
      <c r="D158" s="28" t="s">
        <v>388</v>
      </c>
      <c r="E158" s="404">
        <f>'Пр.7 Р.П. ЦС. ВР'!E380</f>
        <v>857.99958</v>
      </c>
    </row>
    <row r="159" spans="1:5" s="29" customFormat="1" ht="18" customHeight="1">
      <c r="A159" s="30" t="s">
        <v>327</v>
      </c>
      <c r="B159" s="1" t="s">
        <v>303</v>
      </c>
      <c r="C159" s="1"/>
      <c r="D159" s="28"/>
      <c r="E159" s="404">
        <f>E160</f>
        <v>100</v>
      </c>
    </row>
    <row r="160" spans="1:5" s="29" customFormat="1" ht="17.25" customHeight="1">
      <c r="A160" s="3" t="s">
        <v>114</v>
      </c>
      <c r="B160" s="1" t="s">
        <v>303</v>
      </c>
      <c r="C160" s="1" t="s">
        <v>587</v>
      </c>
      <c r="D160" s="28"/>
      <c r="E160" s="404">
        <f>E161</f>
        <v>100</v>
      </c>
    </row>
    <row r="161" spans="1:5" s="29" customFormat="1" ht="12.75">
      <c r="A161" s="46" t="s">
        <v>389</v>
      </c>
      <c r="B161" s="1" t="s">
        <v>303</v>
      </c>
      <c r="C161" s="1" t="s">
        <v>587</v>
      </c>
      <c r="D161" s="28" t="s">
        <v>388</v>
      </c>
      <c r="E161" s="404">
        <f>'Пр.7 Р.П. ЦС. ВР'!E383</f>
        <v>100</v>
      </c>
    </row>
    <row r="162" spans="1:5" s="63" customFormat="1" ht="12.75">
      <c r="A162" s="46" t="s">
        <v>470</v>
      </c>
      <c r="B162" s="1" t="s">
        <v>221</v>
      </c>
      <c r="C162" s="1"/>
      <c r="D162" s="28"/>
      <c r="E162" s="404">
        <f>E163+E168+E173+E178</f>
        <v>1934.4109999999998</v>
      </c>
    </row>
    <row r="163" spans="1:5" s="29" customFormat="1" ht="39">
      <c r="A163" s="52" t="s">
        <v>474</v>
      </c>
      <c r="B163" s="49" t="s">
        <v>218</v>
      </c>
      <c r="C163" s="1"/>
      <c r="D163" s="28"/>
      <c r="E163" s="404">
        <f>E164</f>
        <v>543</v>
      </c>
    </row>
    <row r="164" spans="1:5" s="29" customFormat="1" ht="12.75">
      <c r="A164" s="52" t="s">
        <v>217</v>
      </c>
      <c r="B164" s="49" t="s">
        <v>219</v>
      </c>
      <c r="C164" s="1"/>
      <c r="D164" s="28"/>
      <c r="E164" s="404">
        <f>E165</f>
        <v>543</v>
      </c>
    </row>
    <row r="165" spans="1:5" s="29" customFormat="1" ht="51.75">
      <c r="A165" s="52" t="s">
        <v>565</v>
      </c>
      <c r="B165" s="49" t="s">
        <v>219</v>
      </c>
      <c r="C165" s="1"/>
      <c r="D165" s="28"/>
      <c r="E165" s="404">
        <f>E166</f>
        <v>543</v>
      </c>
    </row>
    <row r="166" spans="1:5" s="29" customFormat="1" ht="25.5">
      <c r="A166" s="33" t="s">
        <v>361</v>
      </c>
      <c r="B166" s="49" t="s">
        <v>219</v>
      </c>
      <c r="C166" s="1" t="s">
        <v>381</v>
      </c>
      <c r="D166" s="28"/>
      <c r="E166" s="404">
        <f>E167</f>
        <v>543</v>
      </c>
    </row>
    <row r="167" spans="1:5" s="29" customFormat="1" ht="25.5">
      <c r="A167" s="39" t="s">
        <v>419</v>
      </c>
      <c r="B167" s="49" t="s">
        <v>219</v>
      </c>
      <c r="C167" s="1" t="s">
        <v>381</v>
      </c>
      <c r="D167" s="28" t="s">
        <v>420</v>
      </c>
      <c r="E167" s="404">
        <f>'Пр.7 Р.П. ЦС. ВР'!E118</f>
        <v>543</v>
      </c>
    </row>
    <row r="168" spans="1:5" s="26" customFormat="1" ht="30" customHeight="1">
      <c r="A168" s="31" t="s">
        <v>471</v>
      </c>
      <c r="B168" s="1" t="s">
        <v>228</v>
      </c>
      <c r="C168" s="1"/>
      <c r="D168" s="1"/>
      <c r="E168" s="404">
        <f>E170</f>
        <v>218.62</v>
      </c>
    </row>
    <row r="169" spans="1:5" s="26" customFormat="1" ht="30" customHeight="1">
      <c r="A169" s="52" t="s">
        <v>226</v>
      </c>
      <c r="B169" s="1" t="s">
        <v>228</v>
      </c>
      <c r="C169" s="1"/>
      <c r="D169" s="1"/>
      <c r="E169" s="404">
        <f>E170</f>
        <v>218.62</v>
      </c>
    </row>
    <row r="170" spans="1:5" s="29" customFormat="1" ht="64.5">
      <c r="A170" s="31" t="s">
        <v>472</v>
      </c>
      <c r="B170" s="1" t="s">
        <v>228</v>
      </c>
      <c r="C170" s="1"/>
      <c r="D170" s="1"/>
      <c r="E170" s="404">
        <f>E171</f>
        <v>218.62</v>
      </c>
    </row>
    <row r="171" spans="1:5" s="29" customFormat="1" ht="25.5">
      <c r="A171" s="31" t="s">
        <v>574</v>
      </c>
      <c r="B171" s="1" t="s">
        <v>228</v>
      </c>
      <c r="C171" s="1" t="s">
        <v>588</v>
      </c>
      <c r="D171" s="1"/>
      <c r="E171" s="404">
        <f>E172</f>
        <v>218.62</v>
      </c>
    </row>
    <row r="172" spans="1:5" s="29" customFormat="1" ht="21" customHeight="1">
      <c r="A172" s="46" t="s">
        <v>406</v>
      </c>
      <c r="B172" s="1" t="s">
        <v>228</v>
      </c>
      <c r="C172" s="1" t="s">
        <v>588</v>
      </c>
      <c r="D172" s="28" t="s">
        <v>387</v>
      </c>
      <c r="E172" s="404">
        <f>'Пр.7 Р.П. ЦС. ВР'!E106</f>
        <v>218.62</v>
      </c>
    </row>
    <row r="173" spans="1:5" s="29" customFormat="1" ht="39">
      <c r="A173" s="388" t="s">
        <v>505</v>
      </c>
      <c r="B173" s="389" t="s">
        <v>225</v>
      </c>
      <c r="C173" s="117"/>
      <c r="D173" s="1"/>
      <c r="E173" s="404">
        <f>E175</f>
        <v>62.236</v>
      </c>
    </row>
    <row r="174" spans="1:5" s="29" customFormat="1" ht="12.75">
      <c r="A174" s="52" t="s">
        <v>222</v>
      </c>
      <c r="B174" s="117" t="s">
        <v>224</v>
      </c>
      <c r="C174" s="117"/>
      <c r="D174" s="1"/>
      <c r="E174" s="404">
        <f>E175</f>
        <v>62.236</v>
      </c>
    </row>
    <row r="175" spans="1:5" ht="39">
      <c r="A175" s="335" t="s">
        <v>473</v>
      </c>
      <c r="B175" s="117" t="s">
        <v>223</v>
      </c>
      <c r="C175" s="1"/>
      <c r="D175" s="55"/>
      <c r="E175" s="404">
        <f>E176</f>
        <v>62.236</v>
      </c>
    </row>
    <row r="176" spans="1:5" ht="25.5">
      <c r="A176" s="31" t="s">
        <v>574</v>
      </c>
      <c r="B176" s="117" t="s">
        <v>223</v>
      </c>
      <c r="C176" s="1" t="s">
        <v>588</v>
      </c>
      <c r="D176" s="44"/>
      <c r="E176" s="404">
        <f>E177</f>
        <v>62.236</v>
      </c>
    </row>
    <row r="177" spans="1:5" s="29" customFormat="1" ht="12.75">
      <c r="A177" s="52" t="s">
        <v>421</v>
      </c>
      <c r="B177" s="117" t="s">
        <v>223</v>
      </c>
      <c r="C177" s="1" t="s">
        <v>588</v>
      </c>
      <c r="D177" s="28" t="s">
        <v>422</v>
      </c>
      <c r="E177" s="404">
        <f>'Пр.7 Р.П. ЦС. ВР'!E112</f>
        <v>62.236</v>
      </c>
    </row>
    <row r="178" spans="1:5" s="63" customFormat="1" ht="51.75">
      <c r="A178" s="31" t="s">
        <v>447</v>
      </c>
      <c r="B178" s="1" t="s">
        <v>233</v>
      </c>
      <c r="C178" s="1"/>
      <c r="D178" s="28"/>
      <c r="E178" s="404">
        <f>E180+E185</f>
        <v>1110.5549999999998</v>
      </c>
    </row>
    <row r="179" spans="1:5" s="63" customFormat="1" ht="25.5">
      <c r="A179" s="52" t="s">
        <v>229</v>
      </c>
      <c r="B179" s="1" t="s">
        <v>230</v>
      </c>
      <c r="C179" s="1"/>
      <c r="D179" s="28"/>
      <c r="E179" s="404">
        <f>E180+E185</f>
        <v>1110.5549999999998</v>
      </c>
    </row>
    <row r="180" spans="1:5" s="29" customFormat="1" ht="90.75">
      <c r="A180" s="31" t="s">
        <v>449</v>
      </c>
      <c r="B180" s="1" t="s">
        <v>231</v>
      </c>
      <c r="C180" s="1"/>
      <c r="D180" s="28"/>
      <c r="E180" s="404">
        <f>E181+E183</f>
        <v>549.775</v>
      </c>
    </row>
    <row r="181" spans="1:5" s="24" customFormat="1" ht="12.75">
      <c r="A181" s="39" t="s">
        <v>576</v>
      </c>
      <c r="B181" s="1" t="s">
        <v>231</v>
      </c>
      <c r="C181" s="1" t="s">
        <v>577</v>
      </c>
      <c r="D181" s="28"/>
      <c r="E181" s="404">
        <f>E182</f>
        <v>472.9</v>
      </c>
    </row>
    <row r="182" spans="1:5" s="26" customFormat="1" ht="12.75">
      <c r="A182" s="46" t="s">
        <v>366</v>
      </c>
      <c r="B182" s="1" t="s">
        <v>231</v>
      </c>
      <c r="C182" s="1" t="s">
        <v>577</v>
      </c>
      <c r="D182" s="28" t="s">
        <v>365</v>
      </c>
      <c r="E182" s="404">
        <f>'Пр.7 Р.П. ЦС. ВР'!E74</f>
        <v>472.9</v>
      </c>
    </row>
    <row r="183" spans="1:5" s="26" customFormat="1" ht="25.5">
      <c r="A183" s="31" t="s">
        <v>574</v>
      </c>
      <c r="B183" s="1" t="s">
        <v>231</v>
      </c>
      <c r="C183" s="1" t="s">
        <v>588</v>
      </c>
      <c r="D183" s="28"/>
      <c r="E183" s="404">
        <f>E184</f>
        <v>76.875</v>
      </c>
    </row>
    <row r="184" spans="1:5" s="26" customFormat="1" ht="12.75">
      <c r="A184" s="46" t="s">
        <v>366</v>
      </c>
      <c r="B184" s="1" t="s">
        <v>231</v>
      </c>
      <c r="C184" s="1" t="s">
        <v>588</v>
      </c>
      <c r="D184" s="28" t="s">
        <v>365</v>
      </c>
      <c r="E184" s="404">
        <f>'Пр.7 Р.П. ЦС. ВР'!E75</f>
        <v>76.875</v>
      </c>
    </row>
    <row r="185" spans="1:5" s="29" customFormat="1" ht="78">
      <c r="A185" s="31" t="s">
        <v>448</v>
      </c>
      <c r="B185" s="1" t="s">
        <v>232</v>
      </c>
      <c r="C185" s="1"/>
      <c r="D185" s="28"/>
      <c r="E185" s="404">
        <f>E186+E188</f>
        <v>560.78</v>
      </c>
    </row>
    <row r="186" spans="1:5" s="29" customFormat="1" ht="12.75">
      <c r="A186" s="39" t="s">
        <v>576</v>
      </c>
      <c r="B186" s="1" t="s">
        <v>232</v>
      </c>
      <c r="C186" s="1" t="s">
        <v>577</v>
      </c>
      <c r="D186" s="28"/>
      <c r="E186" s="404">
        <f>E187</f>
        <v>541</v>
      </c>
    </row>
    <row r="187" spans="1:5" s="19" customFormat="1" ht="12.75">
      <c r="A187" s="46" t="s">
        <v>366</v>
      </c>
      <c r="B187" s="1" t="s">
        <v>232</v>
      </c>
      <c r="C187" s="1" t="s">
        <v>577</v>
      </c>
      <c r="D187" s="28" t="s">
        <v>365</v>
      </c>
      <c r="E187" s="404">
        <f>'Пр.7 Р.П. ЦС. ВР'!E77</f>
        <v>541</v>
      </c>
    </row>
    <row r="188" spans="1:5" s="29" customFormat="1" ht="25.5">
      <c r="A188" s="31" t="s">
        <v>574</v>
      </c>
      <c r="B188" s="1" t="s">
        <v>232</v>
      </c>
      <c r="C188" s="1" t="s">
        <v>588</v>
      </c>
      <c r="D188" s="28"/>
      <c r="E188" s="404">
        <f>E189</f>
        <v>19.78</v>
      </c>
    </row>
    <row r="189" spans="1:5" s="29" customFormat="1" ht="12.75">
      <c r="A189" s="46" t="s">
        <v>366</v>
      </c>
      <c r="B189" s="1" t="s">
        <v>232</v>
      </c>
      <c r="C189" s="1" t="s">
        <v>588</v>
      </c>
      <c r="D189" s="28" t="s">
        <v>365</v>
      </c>
      <c r="E189" s="404">
        <f>'Пр.7 Р.П. ЦС. ВР'!E78</f>
        <v>19.78</v>
      </c>
    </row>
    <row r="190" spans="1:5" s="29" customFormat="1" ht="25.5">
      <c r="A190" s="46" t="s">
        <v>506</v>
      </c>
      <c r="B190" s="1" t="s">
        <v>142</v>
      </c>
      <c r="C190" s="1"/>
      <c r="D190" s="28"/>
      <c r="E190" s="404">
        <f>E191+E205+E216</f>
        <v>14115.6</v>
      </c>
    </row>
    <row r="191" spans="1:5" s="29" customFormat="1" ht="39">
      <c r="A191" s="31" t="s">
        <v>453</v>
      </c>
      <c r="B191" s="1" t="s">
        <v>141</v>
      </c>
      <c r="C191" s="1"/>
      <c r="D191" s="28"/>
      <c r="E191" s="404">
        <f>E192</f>
        <v>4821.5</v>
      </c>
    </row>
    <row r="192" spans="1:5" s="29" customFormat="1" ht="12.75">
      <c r="A192" s="31" t="s">
        <v>139</v>
      </c>
      <c r="B192" s="1" t="s">
        <v>140</v>
      </c>
      <c r="C192" s="1"/>
      <c r="D192" s="28"/>
      <c r="E192" s="404">
        <f>E193+E202</f>
        <v>4821.5</v>
      </c>
    </row>
    <row r="193" spans="1:5" s="29" customFormat="1" ht="64.5">
      <c r="A193" s="31" t="s">
        <v>454</v>
      </c>
      <c r="B193" s="1" t="s">
        <v>143</v>
      </c>
      <c r="C193" s="1"/>
      <c r="D193" s="28"/>
      <c r="E193" s="404">
        <f>E194+E196+E198+E200</f>
        <v>4521.5</v>
      </c>
    </row>
    <row r="194" spans="1:5" s="29" customFormat="1" ht="15" customHeight="1">
      <c r="A194" s="163" t="s">
        <v>578</v>
      </c>
      <c r="B194" s="1" t="s">
        <v>143</v>
      </c>
      <c r="C194" s="1" t="s">
        <v>582</v>
      </c>
      <c r="D194" s="28"/>
      <c r="E194" s="404">
        <f>E195</f>
        <v>2881.1</v>
      </c>
    </row>
    <row r="195" spans="1:5" s="29" customFormat="1" ht="12.75">
      <c r="A195" s="46" t="s">
        <v>343</v>
      </c>
      <c r="B195" s="1" t="s">
        <v>143</v>
      </c>
      <c r="C195" s="1" t="s">
        <v>582</v>
      </c>
      <c r="D195" s="28" t="s">
        <v>342</v>
      </c>
      <c r="E195" s="404">
        <f>'Пр.7 Р.П. ЦС. ВР'!E313</f>
        <v>2881.1</v>
      </c>
    </row>
    <row r="196" spans="1:5" s="26" customFormat="1" ht="12.75" hidden="1">
      <c r="A196" s="31" t="s">
        <v>379</v>
      </c>
      <c r="B196" s="1" t="s">
        <v>143</v>
      </c>
      <c r="C196" s="1" t="s">
        <v>380</v>
      </c>
      <c r="D196" s="28"/>
      <c r="E196" s="404">
        <f>E197</f>
        <v>0</v>
      </c>
    </row>
    <row r="197" spans="1:5" s="26" customFormat="1" ht="12.75" hidden="1">
      <c r="A197" s="46" t="s">
        <v>343</v>
      </c>
      <c r="B197" s="1" t="s">
        <v>143</v>
      </c>
      <c r="C197" s="1" t="s">
        <v>380</v>
      </c>
      <c r="D197" s="28" t="s">
        <v>342</v>
      </c>
      <c r="E197" s="404">
        <f>'Пр.7 Р.П. ЦС. ВР'!E314</f>
        <v>0</v>
      </c>
    </row>
    <row r="198" spans="1:5" s="29" customFormat="1" ht="25.5">
      <c r="A198" s="31" t="s">
        <v>574</v>
      </c>
      <c r="B198" s="1" t="s">
        <v>143</v>
      </c>
      <c r="C198" s="1" t="s">
        <v>588</v>
      </c>
      <c r="D198" s="28"/>
      <c r="E198" s="404">
        <f>E199</f>
        <v>1639.4</v>
      </c>
    </row>
    <row r="199" spans="1:5" s="29" customFormat="1" ht="12.75">
      <c r="A199" s="46" t="s">
        <v>343</v>
      </c>
      <c r="B199" s="1" t="s">
        <v>143</v>
      </c>
      <c r="C199" s="1" t="s">
        <v>588</v>
      </c>
      <c r="D199" s="28" t="s">
        <v>342</v>
      </c>
      <c r="E199" s="404">
        <f>'Пр.7 Р.П. ЦС. ВР'!E315</f>
        <v>1639.4</v>
      </c>
    </row>
    <row r="200" spans="1:5" s="29" customFormat="1" ht="15.75" customHeight="1">
      <c r="A200" s="3" t="s">
        <v>579</v>
      </c>
      <c r="B200" s="1" t="s">
        <v>143</v>
      </c>
      <c r="C200" s="1" t="s">
        <v>583</v>
      </c>
      <c r="D200" s="28"/>
      <c r="E200" s="404">
        <f>E201</f>
        <v>1</v>
      </c>
    </row>
    <row r="201" spans="1:5" s="29" customFormat="1" ht="12.75">
      <c r="A201" s="46" t="s">
        <v>343</v>
      </c>
      <c r="B201" s="1" t="s">
        <v>143</v>
      </c>
      <c r="C201" s="1" t="s">
        <v>583</v>
      </c>
      <c r="D201" s="28" t="s">
        <v>342</v>
      </c>
      <c r="E201" s="404">
        <f>'Пр.7 Р.П. ЦС. ВР'!E316</f>
        <v>1</v>
      </c>
    </row>
    <row r="202" spans="1:5" s="29" customFormat="1" ht="12.75">
      <c r="A202" s="3" t="s">
        <v>328</v>
      </c>
      <c r="B202" s="1" t="s">
        <v>310</v>
      </c>
      <c r="C202" s="1"/>
      <c r="D202" s="28"/>
      <c r="E202" s="404">
        <f>E203</f>
        <v>300</v>
      </c>
    </row>
    <row r="203" spans="1:5" s="29" customFormat="1" ht="15" customHeight="1">
      <c r="A203" s="163" t="s">
        <v>578</v>
      </c>
      <c r="B203" s="1" t="s">
        <v>310</v>
      </c>
      <c r="C203" s="1" t="s">
        <v>588</v>
      </c>
      <c r="D203" s="28"/>
      <c r="E203" s="404">
        <f>E204</f>
        <v>300</v>
      </c>
    </row>
    <row r="204" spans="1:5" s="29" customFormat="1" ht="12.75">
      <c r="A204" s="46" t="s">
        <v>343</v>
      </c>
      <c r="B204" s="1" t="s">
        <v>310</v>
      </c>
      <c r="C204" s="1" t="s">
        <v>588</v>
      </c>
      <c r="D204" s="28" t="s">
        <v>342</v>
      </c>
      <c r="E204" s="404">
        <f>'Пр.7 Р.П. ЦС. ВР'!E318</f>
        <v>300</v>
      </c>
    </row>
    <row r="205" spans="1:5" s="29" customFormat="1" ht="25.5">
      <c r="A205" s="31" t="s">
        <v>456</v>
      </c>
      <c r="B205" s="1" t="s">
        <v>144</v>
      </c>
      <c r="C205" s="1"/>
      <c r="D205" s="28"/>
      <c r="E205" s="404">
        <f>E206</f>
        <v>7535.1</v>
      </c>
    </row>
    <row r="206" spans="1:5" s="29" customFormat="1" ht="25.5">
      <c r="A206" s="31" t="s">
        <v>145</v>
      </c>
      <c r="B206" s="1" t="s">
        <v>255</v>
      </c>
      <c r="C206" s="1"/>
      <c r="D206" s="28"/>
      <c r="E206" s="404">
        <f>E207+E210+E213</f>
        <v>7535.1</v>
      </c>
    </row>
    <row r="207" spans="1:5" s="26" customFormat="1" ht="45" customHeight="1">
      <c r="A207" s="31" t="s">
        <v>455</v>
      </c>
      <c r="B207" s="1" t="s">
        <v>146</v>
      </c>
      <c r="C207" s="1"/>
      <c r="D207" s="28"/>
      <c r="E207" s="404">
        <f>E208</f>
        <v>7424.2</v>
      </c>
    </row>
    <row r="208" spans="1:5" s="29" customFormat="1" ht="14.25" customHeight="1">
      <c r="A208" s="3" t="s">
        <v>584</v>
      </c>
      <c r="B208" s="1" t="s">
        <v>146</v>
      </c>
      <c r="C208" s="1" t="s">
        <v>585</v>
      </c>
      <c r="D208" s="28"/>
      <c r="E208" s="404">
        <f>E209</f>
        <v>7424.2</v>
      </c>
    </row>
    <row r="209" spans="1:5" s="29" customFormat="1" ht="15.75" customHeight="1">
      <c r="A209" s="46" t="s">
        <v>343</v>
      </c>
      <c r="B209" s="1" t="s">
        <v>146</v>
      </c>
      <c r="C209" s="1" t="s">
        <v>585</v>
      </c>
      <c r="D209" s="28" t="s">
        <v>342</v>
      </c>
      <c r="E209" s="404">
        <f>'Пр.7 Р.П. ЦС. ВР'!E322</f>
        <v>7424.2</v>
      </c>
    </row>
    <row r="210" spans="1:5" s="26" customFormat="1" ht="17.25" customHeight="1">
      <c r="A210" s="3" t="s">
        <v>292</v>
      </c>
      <c r="B210" s="1" t="s">
        <v>282</v>
      </c>
      <c r="C210" s="1"/>
      <c r="D210" s="28"/>
      <c r="E210" s="404">
        <f>E211</f>
        <v>100.8</v>
      </c>
    </row>
    <row r="211" spans="1:5" s="29" customFormat="1" ht="14.25" customHeight="1">
      <c r="A211" s="3" t="s">
        <v>584</v>
      </c>
      <c r="B211" s="1" t="s">
        <v>282</v>
      </c>
      <c r="C211" s="1" t="s">
        <v>585</v>
      </c>
      <c r="D211" s="28"/>
      <c r="E211" s="404">
        <f>E212</f>
        <v>100.8</v>
      </c>
    </row>
    <row r="212" spans="1:5" s="29" customFormat="1" ht="12.75">
      <c r="A212" s="46" t="s">
        <v>343</v>
      </c>
      <c r="B212" s="1" t="s">
        <v>282</v>
      </c>
      <c r="C212" s="1" t="s">
        <v>585</v>
      </c>
      <c r="D212" s="28" t="s">
        <v>342</v>
      </c>
      <c r="E212" s="404">
        <f>'Пр.7 Р.П. ЦС. ВР'!E324</f>
        <v>100.8</v>
      </c>
    </row>
    <row r="213" spans="1:5" s="26" customFormat="1" ht="21" customHeight="1">
      <c r="A213" s="3" t="s">
        <v>292</v>
      </c>
      <c r="B213" s="1" t="s">
        <v>283</v>
      </c>
      <c r="C213" s="1"/>
      <c r="D213" s="28"/>
      <c r="E213" s="404">
        <f>E214</f>
        <v>10.1</v>
      </c>
    </row>
    <row r="214" spans="1:5" s="29" customFormat="1" ht="14.25" customHeight="1">
      <c r="A214" s="3" t="s">
        <v>584</v>
      </c>
      <c r="B214" s="1" t="s">
        <v>283</v>
      </c>
      <c r="C214" s="1" t="s">
        <v>585</v>
      </c>
      <c r="D214" s="28"/>
      <c r="E214" s="404">
        <f>E215</f>
        <v>10.1</v>
      </c>
    </row>
    <row r="215" spans="1:5" s="29" customFormat="1" ht="12.75">
      <c r="A215" s="46" t="s">
        <v>343</v>
      </c>
      <c r="B215" s="1" t="s">
        <v>283</v>
      </c>
      <c r="C215" s="1" t="s">
        <v>585</v>
      </c>
      <c r="D215" s="28" t="s">
        <v>342</v>
      </c>
      <c r="E215" s="404">
        <f>'Пр.7 Р.П. ЦС. ВР'!E326</f>
        <v>10.1</v>
      </c>
    </row>
    <row r="216" spans="1:5" s="29" customFormat="1" ht="39">
      <c r="A216" s="52" t="s">
        <v>457</v>
      </c>
      <c r="B216" s="43" t="s">
        <v>149</v>
      </c>
      <c r="C216" s="1"/>
      <c r="D216" s="28"/>
      <c r="E216" s="404">
        <f>E217</f>
        <v>1759</v>
      </c>
    </row>
    <row r="217" spans="1:5" s="29" customFormat="1" ht="12.75">
      <c r="A217" s="52" t="s">
        <v>147</v>
      </c>
      <c r="B217" s="43" t="s">
        <v>148</v>
      </c>
      <c r="C217" s="1"/>
      <c r="D217" s="28"/>
      <c r="E217" s="404">
        <f>E218+E228</f>
        <v>1759</v>
      </c>
    </row>
    <row r="218" spans="1:5" s="29" customFormat="1" ht="51.75">
      <c r="A218" s="52" t="s">
        <v>458</v>
      </c>
      <c r="B218" s="43" t="s">
        <v>150</v>
      </c>
      <c r="C218" s="1"/>
      <c r="D218" s="28"/>
      <c r="E218" s="404">
        <f>E219+E221</f>
        <v>1654</v>
      </c>
    </row>
    <row r="219" spans="1:5" s="26" customFormat="1" ht="25.5">
      <c r="A219" s="31" t="s">
        <v>574</v>
      </c>
      <c r="B219" s="43" t="s">
        <v>150</v>
      </c>
      <c r="C219" s="1" t="s">
        <v>588</v>
      </c>
      <c r="D219" s="28"/>
      <c r="E219" s="404">
        <f>E220</f>
        <v>550</v>
      </c>
    </row>
    <row r="220" spans="1:5" s="26" customFormat="1" ht="12.75">
      <c r="A220" s="46" t="s">
        <v>343</v>
      </c>
      <c r="B220" s="43" t="s">
        <v>150</v>
      </c>
      <c r="C220" s="1" t="s">
        <v>588</v>
      </c>
      <c r="D220" s="28" t="s">
        <v>342</v>
      </c>
      <c r="E220" s="404">
        <f>'Пр.7 Р.П. ЦС. ВР'!E330</f>
        <v>550</v>
      </c>
    </row>
    <row r="221" spans="1:5" s="29" customFormat="1" ht="14.25" customHeight="1">
      <c r="A221" s="3" t="s">
        <v>584</v>
      </c>
      <c r="B221" s="43" t="s">
        <v>150</v>
      </c>
      <c r="C221" s="1" t="s">
        <v>585</v>
      </c>
      <c r="D221" s="28"/>
      <c r="E221" s="404">
        <f>E222</f>
        <v>1104</v>
      </c>
    </row>
    <row r="222" spans="1:5" s="29" customFormat="1" ht="12.75">
      <c r="A222" s="46" t="s">
        <v>343</v>
      </c>
      <c r="B222" s="43" t="s">
        <v>150</v>
      </c>
      <c r="C222" s="1" t="s">
        <v>585</v>
      </c>
      <c r="D222" s="28" t="s">
        <v>342</v>
      </c>
      <c r="E222" s="404">
        <f>'Пр.7 Р.П. ЦС. ВР'!E331</f>
        <v>1104</v>
      </c>
    </row>
    <row r="223" spans="1:5" s="35" customFormat="1" ht="25.5" hidden="1">
      <c r="A223" s="46" t="s">
        <v>464</v>
      </c>
      <c r="B223" s="340" t="s">
        <v>339</v>
      </c>
      <c r="C223" s="340"/>
      <c r="D223" s="28"/>
      <c r="E223" s="404">
        <f>E224</f>
        <v>0</v>
      </c>
    </row>
    <row r="224" spans="1:5" s="35" customFormat="1" ht="25.5" hidden="1">
      <c r="A224" s="31" t="s">
        <v>465</v>
      </c>
      <c r="B224" s="340" t="s">
        <v>340</v>
      </c>
      <c r="C224" s="340"/>
      <c r="D224" s="28"/>
      <c r="E224" s="404">
        <f>E225</f>
        <v>0</v>
      </c>
    </row>
    <row r="225" spans="1:5" s="35" customFormat="1" ht="51.75" hidden="1">
      <c r="A225" s="31" t="s">
        <v>572</v>
      </c>
      <c r="B225" s="340" t="s">
        <v>507</v>
      </c>
      <c r="C225" s="340"/>
      <c r="D225" s="28"/>
      <c r="E225" s="404">
        <f>E226</f>
        <v>0</v>
      </c>
    </row>
    <row r="226" spans="1:5" s="35" customFormat="1" ht="25.5" hidden="1">
      <c r="A226" s="31" t="s">
        <v>574</v>
      </c>
      <c r="B226" s="340" t="s">
        <v>507</v>
      </c>
      <c r="C226" s="1" t="s">
        <v>588</v>
      </c>
      <c r="D226" s="28"/>
      <c r="E226" s="404">
        <f>E227</f>
        <v>0</v>
      </c>
    </row>
    <row r="227" spans="1:5" s="35" customFormat="1" ht="12.75" hidden="1">
      <c r="A227" s="46" t="s">
        <v>345</v>
      </c>
      <c r="B227" s="340" t="s">
        <v>507</v>
      </c>
      <c r="C227" s="1" t="s">
        <v>588</v>
      </c>
      <c r="D227" s="28" t="s">
        <v>344</v>
      </c>
      <c r="E227" s="404">
        <f>'Пр.7 Р.П. ЦС. ВР'!E367</f>
        <v>0</v>
      </c>
    </row>
    <row r="228" spans="1:5" s="35" customFormat="1" ht="12.75">
      <c r="A228" s="3" t="s">
        <v>291</v>
      </c>
      <c r="B228" s="43" t="s">
        <v>284</v>
      </c>
      <c r="C228" s="1"/>
      <c r="D228" s="28"/>
      <c r="E228" s="404">
        <f>E229</f>
        <v>105</v>
      </c>
    </row>
    <row r="229" spans="1:5" s="29" customFormat="1" ht="14.25" customHeight="1">
      <c r="A229" s="3" t="s">
        <v>584</v>
      </c>
      <c r="B229" s="43" t="s">
        <v>284</v>
      </c>
      <c r="C229" s="1" t="s">
        <v>585</v>
      </c>
      <c r="D229" s="28"/>
      <c r="E229" s="404">
        <f>E230</f>
        <v>105</v>
      </c>
    </row>
    <row r="230" spans="1:5" s="29" customFormat="1" ht="12.75">
      <c r="A230" s="46" t="s">
        <v>343</v>
      </c>
      <c r="B230" s="43" t="s">
        <v>284</v>
      </c>
      <c r="C230" s="1" t="s">
        <v>585</v>
      </c>
      <c r="D230" s="28" t="s">
        <v>342</v>
      </c>
      <c r="E230" s="404">
        <f>'Пр.7 Р.П. ЦС. ВР'!E333</f>
        <v>105</v>
      </c>
    </row>
    <row r="231" spans="1:5" s="120" customFormat="1" ht="12.75">
      <c r="A231" s="46" t="s">
        <v>461</v>
      </c>
      <c r="B231" s="1" t="s">
        <v>161</v>
      </c>
      <c r="C231" s="340"/>
      <c r="D231" s="28"/>
      <c r="E231" s="404">
        <f>E232</f>
        <v>1120</v>
      </c>
    </row>
    <row r="232" spans="1:5" s="120" customFormat="1" ht="39">
      <c r="A232" s="31" t="s">
        <v>462</v>
      </c>
      <c r="B232" s="1" t="s">
        <v>160</v>
      </c>
      <c r="C232" s="340"/>
      <c r="D232" s="28"/>
      <c r="E232" s="404">
        <f>E234</f>
        <v>1120</v>
      </c>
    </row>
    <row r="233" spans="1:5" s="120" customFormat="1" ht="12.75">
      <c r="A233" s="31" t="s">
        <v>152</v>
      </c>
      <c r="B233" s="1" t="s">
        <v>153</v>
      </c>
      <c r="C233" s="340"/>
      <c r="D233" s="28"/>
      <c r="E233" s="404">
        <f>E234</f>
        <v>1120</v>
      </c>
    </row>
    <row r="234" spans="1:5" s="35" customFormat="1" ht="39">
      <c r="A234" s="3" t="s">
        <v>463</v>
      </c>
      <c r="B234" s="1" t="s">
        <v>154</v>
      </c>
      <c r="C234" s="340"/>
      <c r="D234" s="28"/>
      <c r="E234" s="404">
        <f>E235</f>
        <v>1120</v>
      </c>
    </row>
    <row r="235" spans="1:5" s="35" customFormat="1" ht="16.5" customHeight="1">
      <c r="A235" s="3" t="s">
        <v>586</v>
      </c>
      <c r="B235" s="1" t="s">
        <v>154</v>
      </c>
      <c r="C235" s="1" t="s">
        <v>587</v>
      </c>
      <c r="D235" s="28"/>
      <c r="E235" s="404">
        <f>E236</f>
        <v>1120</v>
      </c>
    </row>
    <row r="236" spans="1:8" s="35" customFormat="1" ht="12.75">
      <c r="A236" s="46" t="s">
        <v>358</v>
      </c>
      <c r="B236" s="1" t="s">
        <v>154</v>
      </c>
      <c r="C236" s="1" t="s">
        <v>587</v>
      </c>
      <c r="D236" s="28" t="s">
        <v>396</v>
      </c>
      <c r="E236" s="404">
        <f>'Пр.7 Р.П. ЦС. ВР'!E340</f>
        <v>1120</v>
      </c>
      <c r="H236" s="167"/>
    </row>
    <row r="237" spans="1:5" s="120" customFormat="1" ht="25.5">
      <c r="A237" s="46" t="s">
        <v>599</v>
      </c>
      <c r="B237" s="332" t="s">
        <v>205</v>
      </c>
      <c r="C237" s="340"/>
      <c r="D237" s="28"/>
      <c r="E237" s="404">
        <f>E238</f>
        <v>20</v>
      </c>
    </row>
    <row r="238" spans="1:5" s="120" customFormat="1" ht="39">
      <c r="A238" s="31" t="s">
        <v>605</v>
      </c>
      <c r="B238" s="332" t="s">
        <v>202</v>
      </c>
      <c r="C238" s="340"/>
      <c r="D238" s="28"/>
      <c r="E238" s="404">
        <f>E240</f>
        <v>20</v>
      </c>
    </row>
    <row r="239" spans="1:5" s="120" customFormat="1" ht="12.75">
      <c r="A239" s="31" t="s">
        <v>201</v>
      </c>
      <c r="B239" s="332" t="s">
        <v>203</v>
      </c>
      <c r="C239" s="340"/>
      <c r="D239" s="28"/>
      <c r="E239" s="404">
        <f>E240</f>
        <v>20</v>
      </c>
    </row>
    <row r="240" spans="1:5" s="35" customFormat="1" ht="12.75">
      <c r="A240" s="3" t="s">
        <v>600</v>
      </c>
      <c r="B240" s="1" t="s">
        <v>204</v>
      </c>
      <c r="C240" s="340"/>
      <c r="D240" s="28"/>
      <c r="E240" s="404">
        <f>E241</f>
        <v>20</v>
      </c>
    </row>
    <row r="241" spans="1:5" s="35" customFormat="1" ht="16.5" customHeight="1">
      <c r="A241" s="31" t="s">
        <v>574</v>
      </c>
      <c r="B241" s="1" t="s">
        <v>204</v>
      </c>
      <c r="C241" s="1" t="s">
        <v>588</v>
      </c>
      <c r="D241" s="28"/>
      <c r="E241" s="404">
        <f>E242</f>
        <v>20</v>
      </c>
    </row>
    <row r="242" spans="1:8" s="35" customFormat="1" ht="12.75">
      <c r="A242" s="46" t="s">
        <v>356</v>
      </c>
      <c r="B242" s="1" t="s">
        <v>204</v>
      </c>
      <c r="C242" s="1" t="s">
        <v>588</v>
      </c>
      <c r="D242" s="28" t="s">
        <v>355</v>
      </c>
      <c r="E242" s="404">
        <f>'Пр.7 Р.П. ЦС. ВР'!E162</f>
        <v>20</v>
      </c>
      <c r="H242" s="167"/>
    </row>
    <row r="243" spans="1:5" s="120" customFormat="1" ht="30" customHeight="1">
      <c r="A243" s="52" t="s">
        <v>610</v>
      </c>
      <c r="B243" s="340" t="s">
        <v>295</v>
      </c>
      <c r="C243" s="340"/>
      <c r="D243" s="28"/>
      <c r="E243" s="404">
        <f>E244</f>
        <v>143.78</v>
      </c>
    </row>
    <row r="244" spans="1:5" s="120" customFormat="1" ht="51.75">
      <c r="A244" s="390" t="s">
        <v>612</v>
      </c>
      <c r="B244" s="340" t="s">
        <v>296</v>
      </c>
      <c r="C244" s="340"/>
      <c r="D244" s="28"/>
      <c r="E244" s="404">
        <f>E245+E248</f>
        <v>143.78</v>
      </c>
    </row>
    <row r="245" spans="1:5" s="35" customFormat="1" ht="12.75">
      <c r="A245" s="42" t="s">
        <v>300</v>
      </c>
      <c r="B245" s="1" t="s">
        <v>307</v>
      </c>
      <c r="C245" s="340"/>
      <c r="D245" s="28"/>
      <c r="E245" s="404">
        <f>E246</f>
        <v>130.71</v>
      </c>
    </row>
    <row r="246" spans="1:5" s="35" customFormat="1" ht="16.5" customHeight="1">
      <c r="A246" s="31" t="s">
        <v>574</v>
      </c>
      <c r="B246" s="1" t="s">
        <v>307</v>
      </c>
      <c r="C246" s="1" t="s">
        <v>588</v>
      </c>
      <c r="D246" s="28"/>
      <c r="E246" s="404">
        <f>E247</f>
        <v>130.71</v>
      </c>
    </row>
    <row r="247" spans="1:8" s="35" customFormat="1" ht="12.75">
      <c r="A247" s="46" t="s">
        <v>366</v>
      </c>
      <c r="B247" s="1" t="s">
        <v>307</v>
      </c>
      <c r="C247" s="1" t="s">
        <v>588</v>
      </c>
      <c r="D247" s="28" t="s">
        <v>365</v>
      </c>
      <c r="E247" s="404">
        <f>'Пр.7 Р.П. ЦС. ВР'!E83</f>
        <v>130.71</v>
      </c>
      <c r="H247" s="167"/>
    </row>
    <row r="248" spans="1:5" s="35" customFormat="1" ht="12.75">
      <c r="A248" s="42" t="s">
        <v>300</v>
      </c>
      <c r="B248" s="1" t="s">
        <v>304</v>
      </c>
      <c r="C248" s="340"/>
      <c r="D248" s="28"/>
      <c r="E248" s="404">
        <f>E249</f>
        <v>13.07</v>
      </c>
    </row>
    <row r="249" spans="1:5" s="35" customFormat="1" ht="16.5" customHeight="1">
      <c r="A249" s="31" t="s">
        <v>574</v>
      </c>
      <c r="B249" s="1" t="s">
        <v>304</v>
      </c>
      <c r="C249" s="1" t="s">
        <v>588</v>
      </c>
      <c r="D249" s="28"/>
      <c r="E249" s="404">
        <f>E250</f>
        <v>13.07</v>
      </c>
    </row>
    <row r="250" spans="1:8" s="35" customFormat="1" ht="12.75">
      <c r="A250" s="46" t="s">
        <v>366</v>
      </c>
      <c r="B250" s="1" t="s">
        <v>304</v>
      </c>
      <c r="C250" s="1" t="s">
        <v>588</v>
      </c>
      <c r="D250" s="28" t="s">
        <v>365</v>
      </c>
      <c r="E250" s="404">
        <f>'Пр.7 Р.П. ЦС. ВР'!E85</f>
        <v>13.07</v>
      </c>
      <c r="H250" s="167"/>
    </row>
    <row r="251" spans="1:5" s="35" customFormat="1" ht="12.75" hidden="1">
      <c r="A251" s="42" t="s">
        <v>611</v>
      </c>
      <c r="B251" s="1" t="s">
        <v>95</v>
      </c>
      <c r="C251" s="340"/>
      <c r="D251" s="28"/>
      <c r="E251" s="404">
        <f>E252</f>
        <v>0</v>
      </c>
    </row>
    <row r="252" spans="1:5" s="35" customFormat="1" ht="25.5" hidden="1">
      <c r="A252" s="31" t="s">
        <v>574</v>
      </c>
      <c r="B252" s="1" t="s">
        <v>95</v>
      </c>
      <c r="C252" s="340">
        <v>240</v>
      </c>
      <c r="D252" s="28"/>
      <c r="E252" s="404">
        <f>E253</f>
        <v>0</v>
      </c>
    </row>
    <row r="253" spans="1:5" s="35" customFormat="1" ht="13.5" hidden="1">
      <c r="A253" s="387" t="s">
        <v>417</v>
      </c>
      <c r="B253" s="1" t="s">
        <v>95</v>
      </c>
      <c r="C253" s="340">
        <v>240</v>
      </c>
      <c r="D253" s="28" t="s">
        <v>418</v>
      </c>
      <c r="E253" s="404">
        <f>'Пр.7 Р.П. ЦС. ВР'!E289</f>
        <v>0</v>
      </c>
    </row>
    <row r="254" spans="1:5" s="120" customFormat="1" ht="39">
      <c r="A254" s="52" t="s">
        <v>285</v>
      </c>
      <c r="B254" s="332" t="s">
        <v>293</v>
      </c>
      <c r="C254" s="340"/>
      <c r="D254" s="28"/>
      <c r="E254" s="404">
        <f>E255</f>
        <v>1255.76</v>
      </c>
    </row>
    <row r="255" spans="1:5" s="120" customFormat="1" ht="39">
      <c r="A255" s="52" t="s">
        <v>286</v>
      </c>
      <c r="B255" s="332" t="s">
        <v>287</v>
      </c>
      <c r="C255" s="340"/>
      <c r="D255" s="28"/>
      <c r="E255" s="404">
        <f>E256</f>
        <v>1255.76</v>
      </c>
    </row>
    <row r="256" spans="1:5" s="120" customFormat="1" ht="12.75">
      <c r="A256" s="52" t="s">
        <v>289</v>
      </c>
      <c r="B256" s="332" t="s">
        <v>288</v>
      </c>
      <c r="C256" s="340"/>
      <c r="D256" s="28"/>
      <c r="E256" s="404">
        <f>E259+E260</f>
        <v>1255.76</v>
      </c>
    </row>
    <row r="257" spans="1:5" s="35" customFormat="1" ht="39">
      <c r="A257" s="42" t="s">
        <v>290</v>
      </c>
      <c r="B257" s="43" t="s">
        <v>308</v>
      </c>
      <c r="C257" s="340"/>
      <c r="D257" s="28"/>
      <c r="E257" s="404">
        <f>E258</f>
        <v>1141.6</v>
      </c>
    </row>
    <row r="258" spans="1:5" s="35" customFormat="1" ht="16.5" customHeight="1">
      <c r="A258" s="31" t="s">
        <v>574</v>
      </c>
      <c r="B258" s="43" t="s">
        <v>308</v>
      </c>
      <c r="C258" s="1" t="s">
        <v>588</v>
      </c>
      <c r="D258" s="28"/>
      <c r="E258" s="404">
        <f>E259</f>
        <v>1141.6</v>
      </c>
    </row>
    <row r="259" spans="1:8" s="35" customFormat="1" ht="13.5">
      <c r="A259" s="387" t="s">
        <v>417</v>
      </c>
      <c r="B259" s="43" t="s">
        <v>308</v>
      </c>
      <c r="C259" s="1" t="s">
        <v>588</v>
      </c>
      <c r="D259" s="28" t="s">
        <v>418</v>
      </c>
      <c r="E259" s="404">
        <f>'Пр.7 Р.П. ЦС. ВР'!E295</f>
        <v>1141.6</v>
      </c>
      <c r="H259" s="167"/>
    </row>
    <row r="260" spans="1:5" s="35" customFormat="1" ht="39">
      <c r="A260" s="42" t="s">
        <v>290</v>
      </c>
      <c r="B260" s="43" t="s">
        <v>302</v>
      </c>
      <c r="C260" s="340"/>
      <c r="D260" s="28"/>
      <c r="E260" s="404">
        <f>E261</f>
        <v>114.16</v>
      </c>
    </row>
    <row r="261" spans="1:5" s="35" customFormat="1" ht="16.5" customHeight="1">
      <c r="A261" s="31" t="s">
        <v>574</v>
      </c>
      <c r="B261" s="43" t="s">
        <v>302</v>
      </c>
      <c r="C261" s="1" t="s">
        <v>588</v>
      </c>
      <c r="D261" s="28"/>
      <c r="E261" s="404">
        <f>E262</f>
        <v>114.16</v>
      </c>
    </row>
    <row r="262" spans="1:8" s="35" customFormat="1" ht="13.5">
      <c r="A262" s="387" t="s">
        <v>417</v>
      </c>
      <c r="B262" s="43" t="s">
        <v>302</v>
      </c>
      <c r="C262" s="1" t="s">
        <v>588</v>
      </c>
      <c r="D262" s="28" t="s">
        <v>418</v>
      </c>
      <c r="E262" s="404">
        <f>'Пр.7 Р.П. ЦС. ВР'!E298</f>
        <v>114.16</v>
      </c>
      <c r="H262" s="167"/>
    </row>
    <row r="263" spans="1:5" s="120" customFormat="1" ht="12.75">
      <c r="A263" s="46" t="s">
        <v>273</v>
      </c>
      <c r="B263" s="1" t="s">
        <v>271</v>
      </c>
      <c r="C263" s="340"/>
      <c r="D263" s="28"/>
      <c r="E263" s="404">
        <f>E264</f>
        <v>500</v>
      </c>
    </row>
    <row r="264" spans="1:5" s="120" customFormat="1" ht="29.25" customHeight="1">
      <c r="A264" s="31" t="s">
        <v>274</v>
      </c>
      <c r="B264" s="1" t="s">
        <v>272</v>
      </c>
      <c r="C264" s="340"/>
      <c r="D264" s="28"/>
      <c r="E264" s="404">
        <f>E266</f>
        <v>500</v>
      </c>
    </row>
    <row r="265" spans="1:5" s="120" customFormat="1" ht="25.5">
      <c r="A265" s="52" t="s">
        <v>275</v>
      </c>
      <c r="B265" s="1" t="s">
        <v>276</v>
      </c>
      <c r="C265" s="340"/>
      <c r="D265" s="28"/>
      <c r="E265" s="404">
        <f>E266</f>
        <v>500</v>
      </c>
    </row>
    <row r="266" spans="1:5" s="35" customFormat="1" ht="39">
      <c r="A266" s="52" t="s">
        <v>618</v>
      </c>
      <c r="B266" s="1" t="s">
        <v>277</v>
      </c>
      <c r="C266" s="340"/>
      <c r="D266" s="28"/>
      <c r="E266" s="404">
        <f>E267</f>
        <v>500</v>
      </c>
    </row>
    <row r="267" spans="1:5" s="35" customFormat="1" ht="16.5" customHeight="1">
      <c r="A267" s="31" t="s">
        <v>575</v>
      </c>
      <c r="B267" s="1" t="s">
        <v>277</v>
      </c>
      <c r="C267" s="1" t="s">
        <v>588</v>
      </c>
      <c r="D267" s="28"/>
      <c r="E267" s="404">
        <f>E268</f>
        <v>500</v>
      </c>
    </row>
    <row r="268" spans="1:8" s="35" customFormat="1" ht="13.5">
      <c r="A268" s="385" t="s">
        <v>366</v>
      </c>
      <c r="B268" s="1" t="s">
        <v>277</v>
      </c>
      <c r="C268" s="1" t="s">
        <v>588</v>
      </c>
      <c r="D268" s="28" t="s">
        <v>365</v>
      </c>
      <c r="E268" s="404">
        <f>'Пр.7 Р.П. ЦС. ВР'!E90</f>
        <v>500</v>
      </c>
      <c r="H268" s="167"/>
    </row>
    <row r="269" spans="1:8" s="120" customFormat="1" ht="12.75">
      <c r="A269" s="46" t="s">
        <v>467</v>
      </c>
      <c r="B269" s="36" t="s">
        <v>122</v>
      </c>
      <c r="C269" s="340"/>
      <c r="D269" s="28"/>
      <c r="E269" s="404">
        <f>E270+E275</f>
        <v>12574.608</v>
      </c>
      <c r="F269" s="174"/>
      <c r="H269" s="166"/>
    </row>
    <row r="270" spans="1:8" s="120" customFormat="1" ht="25.5">
      <c r="A270" s="31" t="s">
        <v>370</v>
      </c>
      <c r="B270" s="1" t="s">
        <v>126</v>
      </c>
      <c r="C270" s="340"/>
      <c r="D270" s="28"/>
      <c r="E270" s="404">
        <f>E272</f>
        <v>1586</v>
      </c>
      <c r="H270" s="166"/>
    </row>
    <row r="271" spans="1:8" s="120" customFormat="1" ht="12.75">
      <c r="A271" s="31" t="s">
        <v>395</v>
      </c>
      <c r="B271" s="1" t="s">
        <v>125</v>
      </c>
      <c r="C271" s="340"/>
      <c r="D271" s="28"/>
      <c r="E271" s="404">
        <f>E272</f>
        <v>1586</v>
      </c>
      <c r="H271" s="166"/>
    </row>
    <row r="272" spans="1:5" s="120" customFormat="1" ht="29.25" customHeight="1">
      <c r="A272" s="33" t="s">
        <v>351</v>
      </c>
      <c r="B272" s="36" t="s">
        <v>127</v>
      </c>
      <c r="C272" s="340"/>
      <c r="D272" s="28"/>
      <c r="E272" s="404">
        <f>E273</f>
        <v>1586</v>
      </c>
    </row>
    <row r="273" spans="1:5" s="120" customFormat="1" ht="12.75">
      <c r="A273" s="39" t="s">
        <v>576</v>
      </c>
      <c r="B273" s="36" t="s">
        <v>127</v>
      </c>
      <c r="C273" s="340">
        <v>120</v>
      </c>
      <c r="D273" s="28"/>
      <c r="E273" s="404">
        <f>E274</f>
        <v>1586</v>
      </c>
    </row>
    <row r="274" spans="1:5" s="35" customFormat="1" ht="39">
      <c r="A274" s="46" t="s">
        <v>360</v>
      </c>
      <c r="B274" s="36" t="s">
        <v>127</v>
      </c>
      <c r="C274" s="340">
        <v>120</v>
      </c>
      <c r="D274" s="28" t="s">
        <v>359</v>
      </c>
      <c r="E274" s="404">
        <f>'Пр.7 Р.П. ЦС. ВР'!E24</f>
        <v>1586</v>
      </c>
    </row>
    <row r="275" spans="1:5" s="120" customFormat="1" ht="12.75">
      <c r="A275" s="31" t="s">
        <v>369</v>
      </c>
      <c r="B275" s="1" t="s">
        <v>123</v>
      </c>
      <c r="C275" s="340"/>
      <c r="D275" s="28"/>
      <c r="E275" s="404">
        <f>E277+E280+E290</f>
        <v>10988.608</v>
      </c>
    </row>
    <row r="276" spans="1:5" s="120" customFormat="1" ht="12.75">
      <c r="A276" s="31" t="s">
        <v>395</v>
      </c>
      <c r="B276" s="1" t="s">
        <v>128</v>
      </c>
      <c r="C276" s="340"/>
      <c r="D276" s="28"/>
      <c r="E276" s="404">
        <f>E277</f>
        <v>7546.226</v>
      </c>
    </row>
    <row r="277" spans="1:5" ht="25.5">
      <c r="A277" s="33" t="s">
        <v>352</v>
      </c>
      <c r="B277" s="36" t="s">
        <v>129</v>
      </c>
      <c r="C277" s="36"/>
      <c r="D277" s="36"/>
      <c r="E277" s="406">
        <f>E278</f>
        <v>7546.226</v>
      </c>
    </row>
    <row r="278" spans="1:5" ht="12.75">
      <c r="A278" s="39" t="s">
        <v>576</v>
      </c>
      <c r="B278" s="36" t="s">
        <v>129</v>
      </c>
      <c r="C278" s="36">
        <v>120</v>
      </c>
      <c r="D278" s="36"/>
      <c r="E278" s="406">
        <f>E279</f>
        <v>7546.226</v>
      </c>
    </row>
    <row r="279" spans="1:5" ht="39">
      <c r="A279" s="46" t="s">
        <v>360</v>
      </c>
      <c r="B279" s="36" t="s">
        <v>129</v>
      </c>
      <c r="C279" s="36">
        <v>120</v>
      </c>
      <c r="D279" s="28" t="s">
        <v>359</v>
      </c>
      <c r="E279" s="406">
        <f>'Пр.7 Р.П. ЦС. ВР'!E28</f>
        <v>7546.226</v>
      </c>
    </row>
    <row r="280" spans="1:5" s="35" customFormat="1" ht="25.5">
      <c r="A280" s="39" t="s">
        <v>353</v>
      </c>
      <c r="B280" s="36" t="s">
        <v>124</v>
      </c>
      <c r="C280" s="340"/>
      <c r="D280" s="28"/>
      <c r="E280" s="404">
        <f>E283+E285</f>
        <v>3391.882</v>
      </c>
    </row>
    <row r="281" spans="1:5" s="35" customFormat="1" ht="25.5" hidden="1">
      <c r="A281" s="39" t="s">
        <v>364</v>
      </c>
      <c r="B281" s="36" t="s">
        <v>363</v>
      </c>
      <c r="C281" s="341">
        <v>122</v>
      </c>
      <c r="D281" s="28"/>
      <c r="E281" s="404">
        <f>E282</f>
        <v>0</v>
      </c>
    </row>
    <row r="282" spans="1:5" s="35" customFormat="1" ht="39" hidden="1">
      <c r="A282" s="46" t="s">
        <v>360</v>
      </c>
      <c r="B282" s="36" t="s">
        <v>363</v>
      </c>
      <c r="C282" s="341">
        <v>122</v>
      </c>
      <c r="D282" s="28" t="s">
        <v>359</v>
      </c>
      <c r="E282" s="404">
        <f>'Пр.7 Р.П. ЦС. ВР'!E30</f>
        <v>0</v>
      </c>
    </row>
    <row r="283" spans="1:5" ht="25.5">
      <c r="A283" s="31" t="s">
        <v>574</v>
      </c>
      <c r="B283" s="36" t="s">
        <v>124</v>
      </c>
      <c r="C283" s="1" t="s">
        <v>588</v>
      </c>
      <c r="D283" s="28"/>
      <c r="E283" s="404">
        <f>E284+E287</f>
        <v>3369.882</v>
      </c>
    </row>
    <row r="284" spans="1:6" ht="25.5">
      <c r="A284" s="39" t="s">
        <v>368</v>
      </c>
      <c r="B284" s="36" t="s">
        <v>124</v>
      </c>
      <c r="C284" s="1" t="s">
        <v>588</v>
      </c>
      <c r="D284" s="28" t="s">
        <v>367</v>
      </c>
      <c r="E284" s="404">
        <f>'Пр.7 Р.П. ЦС. ВР'!E17</f>
        <v>48</v>
      </c>
      <c r="F284" s="112"/>
    </row>
    <row r="285" spans="1:5" ht="17.25" customHeight="1">
      <c r="A285" s="3" t="s">
        <v>579</v>
      </c>
      <c r="B285" s="36" t="s">
        <v>124</v>
      </c>
      <c r="C285" s="1" t="s">
        <v>583</v>
      </c>
      <c r="D285" s="28"/>
      <c r="E285" s="404">
        <f>E286+E289</f>
        <v>22</v>
      </c>
    </row>
    <row r="286" spans="1:5" ht="25.5">
      <c r="A286" s="39" t="s">
        <v>368</v>
      </c>
      <c r="B286" s="36" t="s">
        <v>124</v>
      </c>
      <c r="C286" s="1" t="s">
        <v>583</v>
      </c>
      <c r="D286" s="28" t="s">
        <v>367</v>
      </c>
      <c r="E286" s="404">
        <f>'Пр.7 Р.П. ЦС. ВР'!E18</f>
        <v>2</v>
      </c>
    </row>
    <row r="287" spans="1:5" ht="39">
      <c r="A287" s="46" t="s">
        <v>360</v>
      </c>
      <c r="B287" s="36" t="s">
        <v>124</v>
      </c>
      <c r="C287" s="1" t="s">
        <v>588</v>
      </c>
      <c r="D287" s="28" t="s">
        <v>359</v>
      </c>
      <c r="E287" s="404">
        <f>'Пр.7 Р.П. ЦС. ВР'!E32</f>
        <v>3321.882</v>
      </c>
    </row>
    <row r="288" spans="1:5" ht="17.25" customHeight="1" hidden="1">
      <c r="A288" s="3" t="s">
        <v>579</v>
      </c>
      <c r="B288" s="36" t="s">
        <v>124</v>
      </c>
      <c r="C288" s="1" t="s">
        <v>583</v>
      </c>
      <c r="D288" s="28"/>
      <c r="E288" s="404"/>
    </row>
    <row r="289" spans="1:5" ht="39">
      <c r="A289" s="46" t="s">
        <v>360</v>
      </c>
      <c r="B289" s="36" t="s">
        <v>124</v>
      </c>
      <c r="C289" s="1" t="s">
        <v>583</v>
      </c>
      <c r="D289" s="28" t="s">
        <v>359</v>
      </c>
      <c r="E289" s="404">
        <f>'Пр.7 Р.П. ЦС. ВР'!E33</f>
        <v>20</v>
      </c>
    </row>
    <row r="290" spans="1:5" ht="25.5">
      <c r="A290" s="33" t="s">
        <v>597</v>
      </c>
      <c r="B290" s="36" t="s">
        <v>133</v>
      </c>
      <c r="C290" s="36"/>
      <c r="D290" s="36"/>
      <c r="E290" s="406">
        <f>E291</f>
        <v>50.5</v>
      </c>
    </row>
    <row r="291" spans="1:5" ht="12.75">
      <c r="A291" s="39" t="s">
        <v>576</v>
      </c>
      <c r="B291" s="36" t="s">
        <v>133</v>
      </c>
      <c r="C291" s="36">
        <v>540</v>
      </c>
      <c r="D291" s="36"/>
      <c r="E291" s="406">
        <f>E292</f>
        <v>50.5</v>
      </c>
    </row>
    <row r="292" spans="1:5" ht="25.5">
      <c r="A292" s="46" t="s">
        <v>604</v>
      </c>
      <c r="B292" s="36" t="s">
        <v>133</v>
      </c>
      <c r="C292" s="36">
        <v>540</v>
      </c>
      <c r="D292" s="28" t="s">
        <v>595</v>
      </c>
      <c r="E292" s="406">
        <f>'Пр.7 Р.П. ЦС. ВР'!E44</f>
        <v>50.5</v>
      </c>
    </row>
    <row r="293" spans="1:11" s="59" customFormat="1" ht="12.75">
      <c r="A293" s="46" t="s">
        <v>428</v>
      </c>
      <c r="B293" s="340" t="s">
        <v>132</v>
      </c>
      <c r="C293" s="1"/>
      <c r="D293" s="28"/>
      <c r="E293" s="404">
        <f>E294+E298+E367</f>
        <v>17927.88436</v>
      </c>
      <c r="F293" s="175"/>
      <c r="K293" s="175"/>
    </row>
    <row r="294" spans="1:6" s="59" customFormat="1" ht="12.75" hidden="1">
      <c r="A294" s="46" t="s">
        <v>467</v>
      </c>
      <c r="B294" s="1" t="s">
        <v>451</v>
      </c>
      <c r="C294" s="1"/>
      <c r="D294" s="28"/>
      <c r="E294" s="404">
        <f>E295</f>
        <v>0</v>
      </c>
      <c r="F294" s="175"/>
    </row>
    <row r="295" spans="1:5" ht="25.5" hidden="1">
      <c r="A295" s="39" t="s">
        <v>353</v>
      </c>
      <c r="B295" s="36" t="s">
        <v>466</v>
      </c>
      <c r="C295" s="1"/>
      <c r="D295" s="28"/>
      <c r="E295" s="404">
        <f>E296</f>
        <v>0</v>
      </c>
    </row>
    <row r="296" spans="1:5" ht="25.5" hidden="1">
      <c r="A296" s="39" t="s">
        <v>361</v>
      </c>
      <c r="B296" s="36" t="s">
        <v>466</v>
      </c>
      <c r="C296" s="1" t="s">
        <v>381</v>
      </c>
      <c r="D296" s="28"/>
      <c r="E296" s="404">
        <f>E297</f>
        <v>0</v>
      </c>
    </row>
    <row r="297" spans="1:5" ht="12.75" hidden="1">
      <c r="A297" s="342" t="s">
        <v>441</v>
      </c>
      <c r="B297" s="36" t="s">
        <v>466</v>
      </c>
      <c r="C297" s="340">
        <v>244</v>
      </c>
      <c r="D297" s="28" t="s">
        <v>445</v>
      </c>
      <c r="E297" s="404">
        <f>'Пр.7 Р.П. ЦС. ВР'!E38</f>
        <v>0</v>
      </c>
    </row>
    <row r="298" spans="1:5" ht="12.75">
      <c r="A298" s="31" t="s">
        <v>395</v>
      </c>
      <c r="B298" s="332" t="s">
        <v>131</v>
      </c>
      <c r="C298" s="340"/>
      <c r="D298" s="28"/>
      <c r="E298" s="404">
        <f>E300+E314+E317+E320+E323+E326+E329+E335+E340+E343+E346+E349+E352+E358+E361+E364+E373+E376+E332+E370+E311+E404+E410+E407+E390</f>
        <v>17927.88436</v>
      </c>
    </row>
    <row r="299" spans="1:5" ht="12.75">
      <c r="A299" s="31" t="s">
        <v>395</v>
      </c>
      <c r="B299" s="1" t="s">
        <v>130</v>
      </c>
      <c r="C299" s="340"/>
      <c r="D299" s="28"/>
      <c r="E299" s="404">
        <f>E298</f>
        <v>17927.88436</v>
      </c>
    </row>
    <row r="300" spans="1:5" ht="25.5">
      <c r="A300" s="46" t="s">
        <v>431</v>
      </c>
      <c r="B300" s="36" t="s">
        <v>135</v>
      </c>
      <c r="C300" s="340"/>
      <c r="D300" s="28"/>
      <c r="E300" s="404">
        <f>E301+E305+E308+E304</f>
        <v>7416.78</v>
      </c>
    </row>
    <row r="301" spans="1:5" ht="13.5" customHeight="1">
      <c r="A301" s="163" t="s">
        <v>578</v>
      </c>
      <c r="B301" s="36" t="s">
        <v>135</v>
      </c>
      <c r="C301" s="340">
        <v>110</v>
      </c>
      <c r="D301" s="28"/>
      <c r="E301" s="404">
        <f>E302+E303</f>
        <v>6232.83</v>
      </c>
    </row>
    <row r="302" spans="1:5" ht="12.75">
      <c r="A302" s="343" t="s">
        <v>366</v>
      </c>
      <c r="B302" s="36" t="s">
        <v>135</v>
      </c>
      <c r="C302" s="340">
        <v>110</v>
      </c>
      <c r="D302" s="28" t="s">
        <v>365</v>
      </c>
      <c r="E302" s="404">
        <f>'Пр.7 Р.П. ЦС. ВР'!E56</f>
        <v>6232.83</v>
      </c>
    </row>
    <row r="303" spans="1:5" ht="12.75" hidden="1">
      <c r="A303" s="343" t="s">
        <v>417</v>
      </c>
      <c r="B303" s="36" t="s">
        <v>135</v>
      </c>
      <c r="C303" s="340">
        <v>110</v>
      </c>
      <c r="D303" s="28" t="s">
        <v>418</v>
      </c>
      <c r="E303" s="404">
        <f>'Пр.7 Р.П. ЦС. ВР'!E241</f>
        <v>0</v>
      </c>
    </row>
    <row r="304" spans="1:5" ht="12.75" hidden="1">
      <c r="A304" s="33" t="s">
        <v>432</v>
      </c>
      <c r="B304" s="36" t="s">
        <v>135</v>
      </c>
      <c r="C304" s="341">
        <v>112</v>
      </c>
      <c r="D304" s="28"/>
      <c r="E304" s="404">
        <f>'Пр.7 Р.П. ЦС. ВР'!E57</f>
        <v>0</v>
      </c>
    </row>
    <row r="305" spans="1:5" ht="25.5">
      <c r="A305" s="31" t="s">
        <v>574</v>
      </c>
      <c r="B305" s="36" t="s">
        <v>135</v>
      </c>
      <c r="C305" s="1" t="s">
        <v>588</v>
      </c>
      <c r="D305" s="28"/>
      <c r="E305" s="404">
        <f>E306+E307</f>
        <v>1163.9499999999998</v>
      </c>
    </row>
    <row r="306" spans="1:5" ht="12.75">
      <c r="A306" s="343" t="s">
        <v>366</v>
      </c>
      <c r="B306" s="36" t="s">
        <v>135</v>
      </c>
      <c r="C306" s="1" t="s">
        <v>588</v>
      </c>
      <c r="D306" s="28" t="s">
        <v>365</v>
      </c>
      <c r="E306" s="404">
        <f>'Пр.7 Р.П. ЦС. ВР'!E58</f>
        <v>1163.9499999999998</v>
      </c>
    </row>
    <row r="307" spans="1:5" ht="12.75" hidden="1">
      <c r="A307" s="344" t="s">
        <v>417</v>
      </c>
      <c r="B307" s="36" t="s">
        <v>135</v>
      </c>
      <c r="C307" s="1" t="s">
        <v>588</v>
      </c>
      <c r="D307" s="28" t="s">
        <v>418</v>
      </c>
      <c r="E307" s="404">
        <f>'Пр.7 Р.П. ЦС. ВР'!E243</f>
        <v>0</v>
      </c>
    </row>
    <row r="308" spans="1:5" ht="14.25" customHeight="1">
      <c r="A308" s="3" t="s">
        <v>579</v>
      </c>
      <c r="B308" s="36" t="s">
        <v>135</v>
      </c>
      <c r="C308" s="1" t="s">
        <v>583</v>
      </c>
      <c r="D308" s="28"/>
      <c r="E308" s="404">
        <f>E309+E310</f>
        <v>20</v>
      </c>
    </row>
    <row r="309" spans="1:5" s="26" customFormat="1" ht="12.75">
      <c r="A309" s="343" t="s">
        <v>366</v>
      </c>
      <c r="B309" s="36" t="s">
        <v>135</v>
      </c>
      <c r="C309" s="1" t="s">
        <v>583</v>
      </c>
      <c r="D309" s="28" t="s">
        <v>365</v>
      </c>
      <c r="E309" s="404">
        <f>'Пр.7 Р.П. ЦС. ВР'!E59</f>
        <v>20</v>
      </c>
    </row>
    <row r="310" spans="1:5" ht="12.75" hidden="1">
      <c r="A310" s="343" t="s">
        <v>417</v>
      </c>
      <c r="B310" s="36" t="s">
        <v>135</v>
      </c>
      <c r="C310" s="1" t="s">
        <v>583</v>
      </c>
      <c r="D310" s="28" t="s">
        <v>418</v>
      </c>
      <c r="E310" s="404">
        <f>'Пр.7 Р.П. ЦС. ВР'!E244</f>
        <v>0</v>
      </c>
    </row>
    <row r="311" spans="1:5" s="35" customFormat="1" ht="39" hidden="1">
      <c r="A311" s="334" t="s">
        <v>620</v>
      </c>
      <c r="B311" s="43" t="s">
        <v>613</v>
      </c>
      <c r="C311" s="1"/>
      <c r="D311" s="28"/>
      <c r="E311" s="404">
        <f>E312</f>
        <v>0</v>
      </c>
    </row>
    <row r="312" spans="1:5" s="35" customFormat="1" ht="12.75" hidden="1">
      <c r="A312" s="345" t="s">
        <v>619</v>
      </c>
      <c r="B312" s="43" t="s">
        <v>613</v>
      </c>
      <c r="C312" s="1" t="s">
        <v>585</v>
      </c>
      <c r="D312" s="28"/>
      <c r="E312" s="404">
        <f>E313</f>
        <v>0</v>
      </c>
    </row>
    <row r="313" spans="1:5" s="35" customFormat="1" ht="12.75" hidden="1">
      <c r="A313" s="343" t="s">
        <v>417</v>
      </c>
      <c r="B313" s="43" t="s">
        <v>613</v>
      </c>
      <c r="C313" s="1" t="s">
        <v>585</v>
      </c>
      <c r="D313" s="28" t="s">
        <v>418</v>
      </c>
      <c r="E313" s="404">
        <f>'Пр.7 Р.П. ЦС. ВР'!E246</f>
        <v>0</v>
      </c>
    </row>
    <row r="314" spans="1:5" ht="25.5">
      <c r="A314" s="42" t="s">
        <v>491</v>
      </c>
      <c r="B314" s="43" t="s">
        <v>187</v>
      </c>
      <c r="C314" s="1"/>
      <c r="D314" s="28"/>
      <c r="E314" s="404">
        <f>E315</f>
        <v>1000</v>
      </c>
    </row>
    <row r="315" spans="1:5" ht="25.5">
      <c r="A315" s="31" t="s">
        <v>357</v>
      </c>
      <c r="B315" s="43" t="s">
        <v>187</v>
      </c>
      <c r="C315" s="1" t="s">
        <v>354</v>
      </c>
      <c r="D315" s="28"/>
      <c r="E315" s="404">
        <f>E316</f>
        <v>1000</v>
      </c>
    </row>
    <row r="316" spans="1:5" s="35" customFormat="1" ht="12.75">
      <c r="A316" s="346" t="s">
        <v>385</v>
      </c>
      <c r="B316" s="43" t="s">
        <v>187</v>
      </c>
      <c r="C316" s="1" t="s">
        <v>354</v>
      </c>
      <c r="D316" s="28" t="s">
        <v>384</v>
      </c>
      <c r="E316" s="404">
        <f>'Пр.7 Р.П. ЦС. ВР'!E206</f>
        <v>1000</v>
      </c>
    </row>
    <row r="317" spans="1:5" ht="51.75" hidden="1">
      <c r="A317" s="335" t="s">
        <v>452</v>
      </c>
      <c r="B317" s="43" t="s">
        <v>469</v>
      </c>
      <c r="C317" s="1"/>
      <c r="D317" s="28"/>
      <c r="E317" s="404">
        <f>E318</f>
        <v>0</v>
      </c>
    </row>
    <row r="318" spans="1:5" ht="25.5" hidden="1">
      <c r="A318" s="31" t="s">
        <v>357</v>
      </c>
      <c r="B318" s="43" t="s">
        <v>469</v>
      </c>
      <c r="C318" s="1" t="s">
        <v>354</v>
      </c>
      <c r="D318" s="28"/>
      <c r="E318" s="404">
        <f>E319</f>
        <v>0</v>
      </c>
    </row>
    <row r="319" spans="1:5" ht="12.75" hidden="1">
      <c r="A319" s="347" t="s">
        <v>391</v>
      </c>
      <c r="B319" s="43" t="s">
        <v>469</v>
      </c>
      <c r="C319" s="1" t="s">
        <v>354</v>
      </c>
      <c r="D319" s="28" t="s">
        <v>390</v>
      </c>
      <c r="E319" s="404">
        <f>'Пр.7 Р.П. ЦС. ВР'!E389</f>
        <v>0</v>
      </c>
    </row>
    <row r="320" spans="1:5" ht="39">
      <c r="A320" s="33" t="s">
        <v>433</v>
      </c>
      <c r="B320" s="38" t="s">
        <v>136</v>
      </c>
      <c r="C320" s="1"/>
      <c r="D320" s="28"/>
      <c r="E320" s="404">
        <f>E321</f>
        <v>100</v>
      </c>
    </row>
    <row r="321" spans="1:5" ht="25.5">
      <c r="A321" s="31" t="s">
        <v>574</v>
      </c>
      <c r="B321" s="38" t="s">
        <v>136</v>
      </c>
      <c r="C321" s="1" t="s">
        <v>588</v>
      </c>
      <c r="D321" s="28"/>
      <c r="E321" s="404">
        <f>E322</f>
        <v>100</v>
      </c>
    </row>
    <row r="322" spans="1:5" ht="12.75">
      <c r="A322" s="343" t="s">
        <v>366</v>
      </c>
      <c r="B322" s="38" t="s">
        <v>136</v>
      </c>
      <c r="C322" s="1" t="s">
        <v>588</v>
      </c>
      <c r="D322" s="28" t="s">
        <v>365</v>
      </c>
      <c r="E322" s="404">
        <f>'Пр.7 Р.П. ЦС. ВР'!E61</f>
        <v>100</v>
      </c>
    </row>
    <row r="323" spans="1:5" ht="25.5">
      <c r="A323" s="33" t="s">
        <v>434</v>
      </c>
      <c r="B323" s="38" t="s">
        <v>137</v>
      </c>
      <c r="C323" s="1"/>
      <c r="D323" s="28"/>
      <c r="E323" s="404">
        <f>E324</f>
        <v>800</v>
      </c>
    </row>
    <row r="324" spans="1:5" ht="25.5">
      <c r="A324" s="31" t="s">
        <v>574</v>
      </c>
      <c r="B324" s="38" t="s">
        <v>137</v>
      </c>
      <c r="C324" s="1" t="s">
        <v>588</v>
      </c>
      <c r="D324" s="28"/>
      <c r="E324" s="404">
        <f>E325</f>
        <v>800</v>
      </c>
    </row>
    <row r="325" spans="1:5" ht="12.75">
      <c r="A325" s="343" t="s">
        <v>366</v>
      </c>
      <c r="B325" s="38" t="s">
        <v>137</v>
      </c>
      <c r="C325" s="1" t="s">
        <v>588</v>
      </c>
      <c r="D325" s="28" t="s">
        <v>365</v>
      </c>
      <c r="E325" s="404">
        <f>'Пр.7 Р.П. ЦС. ВР'!E63</f>
        <v>800</v>
      </c>
    </row>
    <row r="326" spans="1:5" ht="25.5">
      <c r="A326" s="33" t="s">
        <v>429</v>
      </c>
      <c r="B326" s="38" t="s">
        <v>138</v>
      </c>
      <c r="C326" s="1"/>
      <c r="D326" s="28"/>
      <c r="E326" s="404">
        <f>E327</f>
        <v>15.2</v>
      </c>
    </row>
    <row r="327" spans="1:5" ht="16.5" customHeight="1">
      <c r="A327" s="3" t="s">
        <v>579</v>
      </c>
      <c r="B327" s="38" t="s">
        <v>138</v>
      </c>
      <c r="C327" s="1" t="s">
        <v>583</v>
      </c>
      <c r="D327" s="28"/>
      <c r="E327" s="404">
        <f>E328</f>
        <v>15.2</v>
      </c>
    </row>
    <row r="328" spans="1:5" ht="12.75">
      <c r="A328" s="343" t="s">
        <v>366</v>
      </c>
      <c r="B328" s="38" t="s">
        <v>138</v>
      </c>
      <c r="C328" s="1" t="s">
        <v>583</v>
      </c>
      <c r="D328" s="28" t="s">
        <v>365</v>
      </c>
      <c r="E328" s="404">
        <f>'Пр.7 Р.П. ЦС. ВР'!E65</f>
        <v>15.2</v>
      </c>
    </row>
    <row r="329" spans="1:5" ht="12.75">
      <c r="A329" s="31" t="s">
        <v>482</v>
      </c>
      <c r="B329" s="38" t="s">
        <v>206</v>
      </c>
      <c r="C329" s="1"/>
      <c r="D329" s="28"/>
      <c r="E329" s="404">
        <f>E330</f>
        <v>300</v>
      </c>
    </row>
    <row r="330" spans="1:5" ht="25.5">
      <c r="A330" s="31" t="s">
        <v>574</v>
      </c>
      <c r="B330" s="38" t="s">
        <v>206</v>
      </c>
      <c r="C330" s="1" t="s">
        <v>588</v>
      </c>
      <c r="D330" s="28"/>
      <c r="E330" s="404">
        <f>E331</f>
        <v>300</v>
      </c>
    </row>
    <row r="331" spans="1:5" ht="12.75">
      <c r="A331" s="348" t="s">
        <v>356</v>
      </c>
      <c r="B331" s="38" t="s">
        <v>206</v>
      </c>
      <c r="C331" s="1" t="s">
        <v>588</v>
      </c>
      <c r="D331" s="28" t="s">
        <v>355</v>
      </c>
      <c r="E331" s="404">
        <f>'Пр.7 Р.П. ЦС. ВР'!E157</f>
        <v>300</v>
      </c>
    </row>
    <row r="332" spans="1:5" ht="39" hidden="1">
      <c r="A332" s="87" t="s">
        <v>571</v>
      </c>
      <c r="B332" s="38" t="s">
        <v>570</v>
      </c>
      <c r="C332" s="1"/>
      <c r="D332" s="28"/>
      <c r="E332" s="404">
        <f>E333</f>
        <v>0</v>
      </c>
    </row>
    <row r="333" spans="1:5" ht="25.5" hidden="1">
      <c r="A333" s="31" t="s">
        <v>574</v>
      </c>
      <c r="B333" s="38" t="s">
        <v>570</v>
      </c>
      <c r="C333" s="1" t="s">
        <v>588</v>
      </c>
      <c r="D333" s="28"/>
      <c r="E333" s="404">
        <f>E334</f>
        <v>0</v>
      </c>
    </row>
    <row r="334" spans="1:5" ht="12.75" hidden="1">
      <c r="A334" s="346" t="s">
        <v>415</v>
      </c>
      <c r="B334" s="38" t="s">
        <v>570</v>
      </c>
      <c r="C334" s="1" t="s">
        <v>588</v>
      </c>
      <c r="D334" s="28" t="s">
        <v>416</v>
      </c>
      <c r="E334" s="404">
        <f>'Пр.7 Р.П. ЦС. ВР'!E149</f>
        <v>0</v>
      </c>
    </row>
    <row r="335" spans="1:5" ht="25.5">
      <c r="A335" s="87" t="s">
        <v>567</v>
      </c>
      <c r="B335" s="38" t="s">
        <v>199</v>
      </c>
      <c r="C335" s="1"/>
      <c r="D335" s="28"/>
      <c r="E335" s="404">
        <f>E336</f>
        <v>971</v>
      </c>
    </row>
    <row r="336" spans="1:5" ht="25.5">
      <c r="A336" s="31" t="s">
        <v>574</v>
      </c>
      <c r="B336" s="38" t="s">
        <v>199</v>
      </c>
      <c r="C336" s="1" t="s">
        <v>588</v>
      </c>
      <c r="D336" s="28"/>
      <c r="E336" s="404">
        <f>E337+E339</f>
        <v>971</v>
      </c>
    </row>
    <row r="337" spans="1:5" ht="12.75">
      <c r="A337" s="346" t="s">
        <v>348</v>
      </c>
      <c r="B337" s="38" t="s">
        <v>199</v>
      </c>
      <c r="C337" s="1" t="s">
        <v>588</v>
      </c>
      <c r="D337" s="28" t="s">
        <v>347</v>
      </c>
      <c r="E337" s="404">
        <f>'Пр.7 Р.П. ЦС. ВР'!E168</f>
        <v>971</v>
      </c>
    </row>
    <row r="338" spans="1:5" ht="12.75" hidden="1">
      <c r="A338" s="346"/>
      <c r="B338" s="38"/>
      <c r="C338" s="1"/>
      <c r="D338" s="28"/>
      <c r="E338" s="404"/>
    </row>
    <row r="339" spans="1:5" ht="12.75" hidden="1">
      <c r="A339" s="346" t="s">
        <v>568</v>
      </c>
      <c r="B339" s="38" t="s">
        <v>488</v>
      </c>
      <c r="C339" s="1" t="s">
        <v>588</v>
      </c>
      <c r="D339" s="28" t="s">
        <v>384</v>
      </c>
      <c r="E339" s="404">
        <f>'Пр.7 Р.П. ЦС. ВР'!E203</f>
        <v>0</v>
      </c>
    </row>
    <row r="340" spans="1:5" ht="25.5">
      <c r="A340" s="3" t="s">
        <v>490</v>
      </c>
      <c r="B340" s="38" t="s">
        <v>200</v>
      </c>
      <c r="C340" s="1"/>
      <c r="D340" s="28"/>
      <c r="E340" s="404">
        <f>E341</f>
        <v>940</v>
      </c>
    </row>
    <row r="341" spans="1:5" ht="25.5">
      <c r="A341" s="31" t="s">
        <v>574</v>
      </c>
      <c r="B341" s="38" t="s">
        <v>200</v>
      </c>
      <c r="C341" s="1" t="s">
        <v>588</v>
      </c>
      <c r="D341" s="28"/>
      <c r="E341" s="404">
        <f>E342</f>
        <v>940</v>
      </c>
    </row>
    <row r="342" spans="1:5" ht="12.75">
      <c r="A342" s="346" t="s">
        <v>348</v>
      </c>
      <c r="B342" s="38" t="s">
        <v>200</v>
      </c>
      <c r="C342" s="1" t="s">
        <v>588</v>
      </c>
      <c r="D342" s="28" t="s">
        <v>347</v>
      </c>
      <c r="E342" s="404">
        <f>'Пр.7 Р.П. ЦС. ВР'!E171</f>
        <v>940</v>
      </c>
    </row>
    <row r="343" spans="1:5" ht="25.5">
      <c r="A343" s="46" t="s">
        <v>496</v>
      </c>
      <c r="B343" s="38" t="s">
        <v>166</v>
      </c>
      <c r="C343" s="1"/>
      <c r="D343" s="28"/>
      <c r="E343" s="404">
        <f>E344</f>
        <v>3800</v>
      </c>
    </row>
    <row r="344" spans="1:5" ht="25.5">
      <c r="A344" s="31" t="s">
        <v>574</v>
      </c>
      <c r="B344" s="38" t="s">
        <v>166</v>
      </c>
      <c r="C344" s="1" t="s">
        <v>588</v>
      </c>
      <c r="D344" s="28"/>
      <c r="E344" s="404">
        <f>E345</f>
        <v>3800</v>
      </c>
    </row>
    <row r="345" spans="1:5" ht="12.75">
      <c r="A345" s="343" t="s">
        <v>417</v>
      </c>
      <c r="B345" s="38" t="s">
        <v>166</v>
      </c>
      <c r="C345" s="1" t="s">
        <v>588</v>
      </c>
      <c r="D345" s="28" t="s">
        <v>418</v>
      </c>
      <c r="E345" s="404">
        <f>'Пр.7 Р.П. ЦС. ВР'!E249</f>
        <v>3800</v>
      </c>
    </row>
    <row r="346" spans="1:5" ht="25.5">
      <c r="A346" s="42" t="s">
        <v>256</v>
      </c>
      <c r="B346" s="38" t="s">
        <v>167</v>
      </c>
      <c r="C346" s="1"/>
      <c r="D346" s="28"/>
      <c r="E346" s="404">
        <f>E347</f>
        <v>48.079999999999984</v>
      </c>
    </row>
    <row r="347" spans="1:5" ht="15" customHeight="1">
      <c r="A347" s="31" t="s">
        <v>357</v>
      </c>
      <c r="B347" s="38" t="s">
        <v>167</v>
      </c>
      <c r="C347" s="1" t="s">
        <v>354</v>
      </c>
      <c r="D347" s="28"/>
      <c r="E347" s="404">
        <f>E348</f>
        <v>48.079999999999984</v>
      </c>
    </row>
    <row r="348" spans="1:5" ht="12.75">
      <c r="A348" s="343" t="s">
        <v>417</v>
      </c>
      <c r="B348" s="38" t="s">
        <v>167</v>
      </c>
      <c r="C348" s="1" t="s">
        <v>354</v>
      </c>
      <c r="D348" s="28" t="s">
        <v>418</v>
      </c>
      <c r="E348" s="404">
        <f>'Пр.7 Р.П. ЦС. ВР'!E251</f>
        <v>48.079999999999984</v>
      </c>
    </row>
    <row r="349" spans="1:5" ht="25.5">
      <c r="A349" s="42" t="s">
        <v>497</v>
      </c>
      <c r="B349" s="38" t="s">
        <v>168</v>
      </c>
      <c r="C349" s="1"/>
      <c r="D349" s="28"/>
      <c r="E349" s="404">
        <f>E350</f>
        <v>321.97</v>
      </c>
    </row>
    <row r="350" spans="1:5" ht="25.5">
      <c r="A350" s="31" t="s">
        <v>574</v>
      </c>
      <c r="B350" s="38" t="s">
        <v>168</v>
      </c>
      <c r="C350" s="1" t="s">
        <v>588</v>
      </c>
      <c r="D350" s="28"/>
      <c r="E350" s="404">
        <f>E351</f>
        <v>321.97</v>
      </c>
    </row>
    <row r="351" spans="1:5" ht="12.75">
      <c r="A351" s="343" t="s">
        <v>417</v>
      </c>
      <c r="B351" s="38" t="s">
        <v>168</v>
      </c>
      <c r="C351" s="1" t="s">
        <v>588</v>
      </c>
      <c r="D351" s="28" t="s">
        <v>418</v>
      </c>
      <c r="E351" s="404">
        <f>'Пр.7 Р.П. ЦС. ВР'!E253</f>
        <v>321.97</v>
      </c>
    </row>
    <row r="352" spans="1:5" ht="25.5" hidden="1">
      <c r="A352" s="42" t="s">
        <v>562</v>
      </c>
      <c r="B352" s="38" t="s">
        <v>558</v>
      </c>
      <c r="C352" s="1"/>
      <c r="D352" s="28"/>
      <c r="E352" s="404">
        <f>E353</f>
        <v>0</v>
      </c>
    </row>
    <row r="353" spans="1:5" ht="25.5" hidden="1">
      <c r="A353" s="33" t="s">
        <v>361</v>
      </c>
      <c r="B353" s="38" t="s">
        <v>558</v>
      </c>
      <c r="C353" s="1" t="s">
        <v>381</v>
      </c>
      <c r="D353" s="28"/>
      <c r="E353" s="404">
        <f>E354</f>
        <v>0</v>
      </c>
    </row>
    <row r="354" spans="1:5" ht="12.75" hidden="1">
      <c r="A354" s="343" t="s">
        <v>417</v>
      </c>
      <c r="B354" s="38" t="s">
        <v>558</v>
      </c>
      <c r="C354" s="1" t="s">
        <v>381</v>
      </c>
      <c r="D354" s="28" t="s">
        <v>418</v>
      </c>
      <c r="E354" s="404"/>
    </row>
    <row r="355" spans="1:5" ht="25.5" hidden="1">
      <c r="A355" s="3" t="s">
        <v>521</v>
      </c>
      <c r="B355" s="43" t="s">
        <v>519</v>
      </c>
      <c r="C355" s="1"/>
      <c r="D355" s="28"/>
      <c r="E355" s="404">
        <f>E356</f>
        <v>0</v>
      </c>
    </row>
    <row r="356" spans="1:5" ht="25.5" hidden="1">
      <c r="A356" s="42" t="s">
        <v>350</v>
      </c>
      <c r="B356" s="43" t="s">
        <v>519</v>
      </c>
      <c r="C356" s="1" t="s">
        <v>349</v>
      </c>
      <c r="D356" s="28"/>
      <c r="E356" s="404">
        <f>E357</f>
        <v>0</v>
      </c>
    </row>
    <row r="357" spans="1:5" ht="12.75" hidden="1">
      <c r="A357" s="346" t="s">
        <v>348</v>
      </c>
      <c r="B357" s="43" t="s">
        <v>519</v>
      </c>
      <c r="C357" s="1" t="s">
        <v>349</v>
      </c>
      <c r="D357" s="28" t="s">
        <v>347</v>
      </c>
      <c r="E357" s="404">
        <f>'Пр.7 Р.П. ЦС. ВР'!E173</f>
        <v>0</v>
      </c>
    </row>
    <row r="358" spans="1:5" ht="25.5" hidden="1">
      <c r="A358" s="39" t="s">
        <v>531</v>
      </c>
      <c r="B358" s="36" t="s">
        <v>519</v>
      </c>
      <c r="C358" s="1"/>
      <c r="D358" s="28"/>
      <c r="E358" s="404">
        <f>E359</f>
        <v>0</v>
      </c>
    </row>
    <row r="359" spans="1:5" ht="25.5" hidden="1">
      <c r="A359" s="33" t="s">
        <v>361</v>
      </c>
      <c r="B359" s="36" t="s">
        <v>519</v>
      </c>
      <c r="C359" s="1" t="s">
        <v>381</v>
      </c>
      <c r="D359" s="28"/>
      <c r="E359" s="404">
        <f>E360</f>
        <v>0</v>
      </c>
    </row>
    <row r="360" spans="1:5" ht="12.75" hidden="1">
      <c r="A360" s="343" t="s">
        <v>366</v>
      </c>
      <c r="B360" s="36" t="s">
        <v>519</v>
      </c>
      <c r="C360" s="1" t="s">
        <v>381</v>
      </c>
      <c r="D360" s="28" t="s">
        <v>365</v>
      </c>
      <c r="E360" s="404">
        <f>'Пр.7 Р.П. ЦС. ВР'!E67</f>
        <v>0</v>
      </c>
    </row>
    <row r="361" spans="1:5" ht="12.75" hidden="1">
      <c r="A361" s="31" t="s">
        <v>535</v>
      </c>
      <c r="B361" s="1" t="s">
        <v>534</v>
      </c>
      <c r="C361" s="1"/>
      <c r="D361" s="28"/>
      <c r="E361" s="404">
        <f>E362</f>
        <v>0</v>
      </c>
    </row>
    <row r="362" spans="1:5" ht="25.5" hidden="1">
      <c r="A362" s="33" t="s">
        <v>361</v>
      </c>
      <c r="B362" s="1" t="s">
        <v>534</v>
      </c>
      <c r="C362" s="1" t="s">
        <v>381</v>
      </c>
      <c r="D362" s="28"/>
      <c r="E362" s="404">
        <f>E363</f>
        <v>0</v>
      </c>
    </row>
    <row r="363" spans="1:5" ht="12.75" hidden="1">
      <c r="A363" s="33" t="s">
        <v>345</v>
      </c>
      <c r="B363" s="1" t="s">
        <v>534</v>
      </c>
      <c r="C363" s="1" t="s">
        <v>381</v>
      </c>
      <c r="D363" s="28" t="s">
        <v>344</v>
      </c>
      <c r="E363" s="404">
        <f>'Пр.7 Р.П. ЦС. ВР'!E371</f>
        <v>0</v>
      </c>
    </row>
    <row r="364" spans="1:5" ht="25.5">
      <c r="A364" s="156" t="s">
        <v>561</v>
      </c>
      <c r="B364" s="38" t="s">
        <v>188</v>
      </c>
      <c r="C364" s="1"/>
      <c r="D364" s="28"/>
      <c r="E364" s="404">
        <f>E365</f>
        <v>1439.4243600000002</v>
      </c>
    </row>
    <row r="365" spans="1:5" ht="25.5">
      <c r="A365" s="31" t="s">
        <v>574</v>
      </c>
      <c r="B365" s="38" t="s">
        <v>188</v>
      </c>
      <c r="C365" s="1" t="s">
        <v>588</v>
      </c>
      <c r="D365" s="28"/>
      <c r="E365" s="404">
        <f>E366</f>
        <v>1439.4243600000002</v>
      </c>
    </row>
    <row r="366" spans="1:5" ht="12.75">
      <c r="A366" s="343" t="s">
        <v>385</v>
      </c>
      <c r="B366" s="38" t="s">
        <v>188</v>
      </c>
      <c r="C366" s="1" t="s">
        <v>588</v>
      </c>
      <c r="D366" s="28" t="s">
        <v>384</v>
      </c>
      <c r="E366" s="404">
        <f>'Пр.7 Р.П. ЦС. ВР'!E208</f>
        <v>1439.4243600000002</v>
      </c>
    </row>
    <row r="367" spans="1:5" ht="25.5" hidden="1">
      <c r="A367" s="42" t="s">
        <v>602</v>
      </c>
      <c r="B367" s="38" t="s">
        <v>603</v>
      </c>
      <c r="C367" s="1"/>
      <c r="D367" s="28"/>
      <c r="E367" s="404">
        <f>E368</f>
        <v>0</v>
      </c>
    </row>
    <row r="368" spans="1:5" ht="25.5" hidden="1">
      <c r="A368" s="31" t="s">
        <v>574</v>
      </c>
      <c r="B368" s="38" t="s">
        <v>603</v>
      </c>
      <c r="C368" s="1" t="s">
        <v>588</v>
      </c>
      <c r="D368" s="28"/>
      <c r="E368" s="404">
        <f>E369</f>
        <v>0</v>
      </c>
    </row>
    <row r="369" spans="1:5" ht="12.75" hidden="1">
      <c r="A369" s="343" t="s">
        <v>417</v>
      </c>
      <c r="B369" s="38" t="s">
        <v>603</v>
      </c>
      <c r="C369" s="1" t="s">
        <v>588</v>
      </c>
      <c r="D369" s="28" t="s">
        <v>418</v>
      </c>
      <c r="E369" s="404">
        <f>'Пр.7 Р.П. ЦС. ВР'!E259</f>
        <v>0</v>
      </c>
    </row>
    <row r="370" spans="1:5" ht="39" hidden="1">
      <c r="A370" s="349" t="s">
        <v>618</v>
      </c>
      <c r="B370" s="38" t="s">
        <v>151</v>
      </c>
      <c r="C370" s="1"/>
      <c r="D370" s="28"/>
      <c r="E370" s="404">
        <f>E371</f>
        <v>0</v>
      </c>
    </row>
    <row r="371" spans="1:5" ht="15.75" customHeight="1" hidden="1">
      <c r="A371" s="31" t="s">
        <v>575</v>
      </c>
      <c r="B371" s="38" t="s">
        <v>151</v>
      </c>
      <c r="C371" s="1" t="s">
        <v>588</v>
      </c>
      <c r="D371" s="28"/>
      <c r="E371" s="404">
        <f>E372</f>
        <v>0</v>
      </c>
    </row>
    <row r="372" spans="1:5" ht="12.75" hidden="1">
      <c r="A372" s="350" t="s">
        <v>391</v>
      </c>
      <c r="B372" s="38" t="s">
        <v>151</v>
      </c>
      <c r="C372" s="1" t="s">
        <v>588</v>
      </c>
      <c r="D372" s="28" t="s">
        <v>390</v>
      </c>
      <c r="E372" s="404">
        <f>'Пр.7 Р.П. ЦС. ВР'!E391</f>
        <v>0</v>
      </c>
    </row>
    <row r="373" spans="1:5" ht="25.5">
      <c r="A373" s="33" t="s">
        <v>468</v>
      </c>
      <c r="B373" s="38" t="s">
        <v>134</v>
      </c>
      <c r="C373" s="1"/>
      <c r="D373" s="28"/>
      <c r="E373" s="404">
        <f>E374</f>
        <v>400</v>
      </c>
    </row>
    <row r="374" spans="1:5" ht="12.75">
      <c r="A374" s="33" t="s">
        <v>430</v>
      </c>
      <c r="B374" s="38" t="s">
        <v>134</v>
      </c>
      <c r="C374" s="1" t="s">
        <v>510</v>
      </c>
      <c r="D374" s="28"/>
      <c r="E374" s="404">
        <f>E375</f>
        <v>400</v>
      </c>
    </row>
    <row r="375" spans="1:5" ht="12.75">
      <c r="A375" s="351" t="s">
        <v>403</v>
      </c>
      <c r="B375" s="38" t="s">
        <v>134</v>
      </c>
      <c r="C375" s="1" t="s">
        <v>510</v>
      </c>
      <c r="D375" s="28" t="s">
        <v>394</v>
      </c>
      <c r="E375" s="404">
        <f>'Пр.7 Р.П. ЦС. ВР'!E50</f>
        <v>400</v>
      </c>
    </row>
    <row r="376" spans="1:5" ht="39">
      <c r="A376" s="46" t="s">
        <v>485</v>
      </c>
      <c r="B376" s="36" t="s">
        <v>216</v>
      </c>
      <c r="C376" s="1"/>
      <c r="D376" s="28"/>
      <c r="E376" s="404">
        <f>E377+E380+E381</f>
        <v>375.43</v>
      </c>
    </row>
    <row r="377" spans="1:5" ht="12.75">
      <c r="A377" s="39" t="s">
        <v>576</v>
      </c>
      <c r="B377" s="36" t="s">
        <v>216</v>
      </c>
      <c r="C377" s="1" t="s">
        <v>577</v>
      </c>
      <c r="D377" s="28"/>
      <c r="E377" s="404">
        <f>E378</f>
        <v>369.98</v>
      </c>
    </row>
    <row r="378" spans="1:5" ht="12.75">
      <c r="A378" s="342" t="s">
        <v>443</v>
      </c>
      <c r="B378" s="36" t="s">
        <v>216</v>
      </c>
      <c r="C378" s="1" t="s">
        <v>577</v>
      </c>
      <c r="D378" s="28" t="s">
        <v>444</v>
      </c>
      <c r="E378" s="404">
        <f>'Пр.7 Р.П. ЦС. ВР'!E97</f>
        <v>369.98</v>
      </c>
    </row>
    <row r="379" spans="1:5" s="26" customFormat="1" ht="12.75" hidden="1">
      <c r="A379" s="33" t="s">
        <v>432</v>
      </c>
      <c r="B379" s="36" t="s">
        <v>484</v>
      </c>
      <c r="C379" s="1" t="s">
        <v>397</v>
      </c>
      <c r="D379" s="28"/>
      <c r="E379" s="404">
        <f>E380</f>
        <v>0</v>
      </c>
    </row>
    <row r="380" spans="1:5" s="26" customFormat="1" ht="12.75" hidden="1">
      <c r="A380" s="342" t="s">
        <v>443</v>
      </c>
      <c r="B380" s="36" t="s">
        <v>484</v>
      </c>
      <c r="C380" s="1" t="s">
        <v>397</v>
      </c>
      <c r="D380" s="28" t="s">
        <v>444</v>
      </c>
      <c r="E380" s="404">
        <f>'Пр.7 Р.П. ЦС. ВР'!E98</f>
        <v>0</v>
      </c>
    </row>
    <row r="381" spans="1:5" ht="25.5">
      <c r="A381" s="31" t="s">
        <v>574</v>
      </c>
      <c r="B381" s="36" t="s">
        <v>216</v>
      </c>
      <c r="C381" s="1" t="s">
        <v>588</v>
      </c>
      <c r="D381" s="28"/>
      <c r="E381" s="404">
        <f>E382</f>
        <v>5.45</v>
      </c>
    </row>
    <row r="382" spans="1:5" ht="12.75">
      <c r="A382" s="342" t="s">
        <v>443</v>
      </c>
      <c r="B382" s="36" t="s">
        <v>216</v>
      </c>
      <c r="C382" s="1" t="s">
        <v>588</v>
      </c>
      <c r="D382" s="28" t="s">
        <v>444</v>
      </c>
      <c r="E382" s="404">
        <f>'Пр.7 Р.П. ЦС. ВР'!E99</f>
        <v>5.45</v>
      </c>
    </row>
    <row r="383" spans="1:5" ht="12.75" hidden="1">
      <c r="A383" s="31" t="s">
        <v>535</v>
      </c>
      <c r="B383" s="1" t="s">
        <v>538</v>
      </c>
      <c r="C383" s="1"/>
      <c r="D383" s="28"/>
      <c r="E383" s="404">
        <f>E384</f>
        <v>0</v>
      </c>
    </row>
    <row r="384" spans="1:5" ht="25.5" hidden="1">
      <c r="A384" s="33" t="s">
        <v>361</v>
      </c>
      <c r="B384" s="1" t="s">
        <v>538</v>
      </c>
      <c r="C384" s="1" t="s">
        <v>381</v>
      </c>
      <c r="D384" s="28"/>
      <c r="E384" s="404">
        <f>E385</f>
        <v>0</v>
      </c>
    </row>
    <row r="385" spans="1:5" ht="12.75" hidden="1">
      <c r="A385" s="33" t="s">
        <v>345</v>
      </c>
      <c r="B385" s="1" t="s">
        <v>538</v>
      </c>
      <c r="C385" s="1" t="s">
        <v>381</v>
      </c>
      <c r="D385" s="28" t="s">
        <v>344</v>
      </c>
      <c r="E385" s="404">
        <f>'Пр.7 Р.П. ЦС. ВР'!E373</f>
        <v>0</v>
      </c>
    </row>
    <row r="386" spans="1:5" ht="39" hidden="1">
      <c r="A386" s="33" t="s">
        <v>566</v>
      </c>
      <c r="B386" s="1" t="s">
        <v>557</v>
      </c>
      <c r="C386" s="1"/>
      <c r="D386" s="28"/>
      <c r="E386" s="404">
        <f>E387</f>
        <v>0</v>
      </c>
    </row>
    <row r="387" spans="1:5" ht="25.5" hidden="1">
      <c r="A387" s="33" t="s">
        <v>361</v>
      </c>
      <c r="B387" s="1" t="s">
        <v>557</v>
      </c>
      <c r="C387" s="1" t="s">
        <v>381</v>
      </c>
      <c r="D387" s="28"/>
      <c r="E387" s="404">
        <f>E388+E389</f>
        <v>0</v>
      </c>
    </row>
    <row r="388" spans="1:5" ht="12.75" hidden="1">
      <c r="A388" s="33" t="s">
        <v>417</v>
      </c>
      <c r="B388" s="1" t="s">
        <v>557</v>
      </c>
      <c r="C388" s="1" t="s">
        <v>381</v>
      </c>
      <c r="D388" s="28" t="s">
        <v>418</v>
      </c>
      <c r="E388" s="404">
        <f>'Пр.7 Р.П. ЦС. ВР'!E255</f>
        <v>0</v>
      </c>
    </row>
    <row r="389" spans="1:5" ht="12.75" hidden="1">
      <c r="A389" s="33" t="s">
        <v>345</v>
      </c>
      <c r="B389" s="1" t="s">
        <v>557</v>
      </c>
      <c r="C389" s="1" t="s">
        <v>381</v>
      </c>
      <c r="D389" s="28" t="s">
        <v>344</v>
      </c>
      <c r="E389" s="404">
        <f>'Пр.7 Р.П. ЦС. ВР'!E375</f>
        <v>0</v>
      </c>
    </row>
    <row r="390" spans="1:5" ht="39" hidden="1">
      <c r="A390" s="34" t="s">
        <v>382</v>
      </c>
      <c r="B390" s="1" t="s">
        <v>553</v>
      </c>
      <c r="C390" s="1"/>
      <c r="D390" s="28"/>
      <c r="E390" s="404">
        <f>E391+E393</f>
        <v>0</v>
      </c>
    </row>
    <row r="391" spans="1:5" ht="15.75" customHeight="1" hidden="1">
      <c r="A391" s="163" t="s">
        <v>578</v>
      </c>
      <c r="B391" s="1" t="s">
        <v>553</v>
      </c>
      <c r="C391" s="1" t="s">
        <v>582</v>
      </c>
      <c r="D391" s="28"/>
      <c r="E391" s="404">
        <f>E392</f>
        <v>0</v>
      </c>
    </row>
    <row r="392" spans="1:5" ht="12.75" hidden="1">
      <c r="A392" s="46" t="s">
        <v>343</v>
      </c>
      <c r="B392" s="1" t="s">
        <v>553</v>
      </c>
      <c r="C392" s="1" t="s">
        <v>582</v>
      </c>
      <c r="D392" s="28" t="s">
        <v>342</v>
      </c>
      <c r="E392" s="404">
        <f>'Пр.7 Р.П. ЦС. ВР'!E303</f>
        <v>0</v>
      </c>
    </row>
    <row r="393" spans="1:5" ht="39" hidden="1">
      <c r="A393" s="34" t="s">
        <v>382</v>
      </c>
      <c r="B393" s="1" t="s">
        <v>553</v>
      </c>
      <c r="C393" s="1" t="s">
        <v>585</v>
      </c>
      <c r="D393" s="28"/>
      <c r="E393" s="404">
        <f>E394</f>
        <v>0</v>
      </c>
    </row>
    <row r="394" spans="1:5" ht="12.75" hidden="1">
      <c r="A394" s="46" t="s">
        <v>343</v>
      </c>
      <c r="B394" s="1" t="s">
        <v>553</v>
      </c>
      <c r="C394" s="1" t="s">
        <v>585</v>
      </c>
      <c r="D394" s="28" t="s">
        <v>342</v>
      </c>
      <c r="E394" s="404">
        <f>'Пр.7 Р.П. ЦС. ВР'!E304</f>
        <v>0</v>
      </c>
    </row>
    <row r="395" spans="1:5" ht="12.75" hidden="1">
      <c r="A395" s="46" t="s">
        <v>552</v>
      </c>
      <c r="B395" s="1" t="s">
        <v>551</v>
      </c>
      <c r="C395" s="1"/>
      <c r="D395" s="28"/>
      <c r="E395" s="404">
        <f>E396</f>
        <v>0</v>
      </c>
    </row>
    <row r="396" spans="1:5" ht="25.5" hidden="1">
      <c r="A396" s="33" t="s">
        <v>361</v>
      </c>
      <c r="B396" s="1" t="s">
        <v>551</v>
      </c>
      <c r="C396" s="1" t="s">
        <v>381</v>
      </c>
      <c r="D396" s="28"/>
      <c r="E396" s="404">
        <f>E397</f>
        <v>0</v>
      </c>
    </row>
    <row r="397" spans="1:5" ht="12.75" hidden="1">
      <c r="A397" s="46" t="s">
        <v>343</v>
      </c>
      <c r="B397" s="1" t="s">
        <v>551</v>
      </c>
      <c r="C397" s="1" t="s">
        <v>381</v>
      </c>
      <c r="D397" s="28" t="s">
        <v>342</v>
      </c>
      <c r="E397" s="404">
        <f>'Пр.7 Р.П. ЦС. ВР'!E306</f>
        <v>0</v>
      </c>
    </row>
    <row r="398" spans="1:5" ht="12.75" hidden="1">
      <c r="A398" s="156" t="s">
        <v>559</v>
      </c>
      <c r="B398" s="38" t="s">
        <v>560</v>
      </c>
      <c r="C398" s="66"/>
      <c r="D398" s="28"/>
      <c r="E398" s="404">
        <f>E399</f>
        <v>0</v>
      </c>
    </row>
    <row r="399" spans="1:5" ht="12.75" hidden="1">
      <c r="A399" s="156" t="s">
        <v>559</v>
      </c>
      <c r="B399" s="38" t="s">
        <v>560</v>
      </c>
      <c r="C399" s="66" t="s">
        <v>381</v>
      </c>
      <c r="D399" s="28"/>
      <c r="E399" s="404">
        <f>E400</f>
        <v>0</v>
      </c>
    </row>
    <row r="400" spans="1:5" ht="12.75" hidden="1">
      <c r="A400" s="33" t="s">
        <v>385</v>
      </c>
      <c r="B400" s="38" t="s">
        <v>560</v>
      </c>
      <c r="C400" s="66" t="s">
        <v>381</v>
      </c>
      <c r="D400" s="28" t="s">
        <v>384</v>
      </c>
      <c r="E400" s="404">
        <f>'Пр.7 Р.П. ЦС. ВР'!E210</f>
        <v>0</v>
      </c>
    </row>
    <row r="401" spans="1:5" ht="25.5" hidden="1">
      <c r="A401" s="33" t="s">
        <v>533</v>
      </c>
      <c r="B401" s="36" t="s">
        <v>532</v>
      </c>
      <c r="C401" s="1"/>
      <c r="D401" s="28"/>
      <c r="E401" s="404">
        <f>E402</f>
        <v>0</v>
      </c>
    </row>
    <row r="402" spans="1:5" ht="25.5" hidden="1">
      <c r="A402" s="33" t="s">
        <v>361</v>
      </c>
      <c r="B402" s="36" t="s">
        <v>532</v>
      </c>
      <c r="C402" s="28" t="s">
        <v>381</v>
      </c>
      <c r="D402" s="28"/>
      <c r="E402" s="404">
        <f>E403</f>
        <v>0</v>
      </c>
    </row>
    <row r="403" spans="1:5" ht="12.75" hidden="1">
      <c r="A403" s="343" t="s">
        <v>366</v>
      </c>
      <c r="B403" s="36" t="s">
        <v>532</v>
      </c>
      <c r="C403" s="28" t="s">
        <v>381</v>
      </c>
      <c r="D403" s="28" t="s">
        <v>365</v>
      </c>
      <c r="E403" s="404">
        <f>'Пр.7 Р.П. ЦС. ВР'!E69</f>
        <v>0</v>
      </c>
    </row>
    <row r="404" spans="1:5" ht="12.75" hidden="1">
      <c r="A404" s="31" t="s">
        <v>528</v>
      </c>
      <c r="B404" s="1" t="s">
        <v>527</v>
      </c>
      <c r="C404" s="1"/>
      <c r="D404" s="28"/>
      <c r="E404" s="404">
        <f>E405</f>
        <v>0</v>
      </c>
    </row>
    <row r="405" spans="1:5" ht="14.25" customHeight="1" hidden="1">
      <c r="A405" s="3" t="s">
        <v>584</v>
      </c>
      <c r="B405" s="1" t="s">
        <v>527</v>
      </c>
      <c r="C405" s="1" t="s">
        <v>585</v>
      </c>
      <c r="D405" s="28"/>
      <c r="E405" s="404">
        <f>E406</f>
        <v>0</v>
      </c>
    </row>
    <row r="406" spans="1:5" ht="12.75" hidden="1">
      <c r="A406" s="46" t="s">
        <v>343</v>
      </c>
      <c r="B406" s="1" t="s">
        <v>527</v>
      </c>
      <c r="C406" s="1" t="s">
        <v>585</v>
      </c>
      <c r="D406" s="28" t="s">
        <v>342</v>
      </c>
      <c r="E406" s="404">
        <f>'Пр.7 Р.П. ЦС. ВР'!E308</f>
        <v>0</v>
      </c>
    </row>
    <row r="407" spans="1:5" ht="12.75" hidden="1">
      <c r="A407" s="33" t="s">
        <v>530</v>
      </c>
      <c r="B407" s="43" t="s">
        <v>529</v>
      </c>
      <c r="C407" s="1"/>
      <c r="D407" s="28"/>
      <c r="E407" s="404">
        <f>E408</f>
        <v>0</v>
      </c>
    </row>
    <row r="408" spans="1:5" ht="15" customHeight="1" hidden="1">
      <c r="A408" s="31" t="s">
        <v>575</v>
      </c>
      <c r="B408" s="43" t="s">
        <v>529</v>
      </c>
      <c r="C408" s="1" t="s">
        <v>588</v>
      </c>
      <c r="D408" s="28"/>
      <c r="E408" s="404">
        <f>E409</f>
        <v>0</v>
      </c>
    </row>
    <row r="409" spans="1:5" ht="12.75" hidden="1">
      <c r="A409" s="52" t="s">
        <v>415</v>
      </c>
      <c r="B409" s="43" t="s">
        <v>529</v>
      </c>
      <c r="C409" s="44">
        <v>240</v>
      </c>
      <c r="D409" s="28" t="s">
        <v>416</v>
      </c>
      <c r="E409" s="404">
        <f>'Пр.7 Р.П. ЦС. ВР'!E151</f>
        <v>0</v>
      </c>
    </row>
    <row r="410" spans="1:5" ht="12.75" hidden="1">
      <c r="A410" s="33" t="s">
        <v>113</v>
      </c>
      <c r="B410" s="1" t="s">
        <v>110</v>
      </c>
      <c r="C410" s="44"/>
      <c r="D410" s="28"/>
      <c r="E410" s="404">
        <f>E411</f>
        <v>0</v>
      </c>
    </row>
    <row r="411" spans="1:5" ht="15.75" customHeight="1" hidden="1">
      <c r="A411" s="31" t="s">
        <v>575</v>
      </c>
      <c r="B411" s="1" t="s">
        <v>110</v>
      </c>
      <c r="C411" s="44">
        <v>240</v>
      </c>
      <c r="D411" s="28"/>
      <c r="E411" s="404">
        <f>E412</f>
        <v>0</v>
      </c>
    </row>
    <row r="412" spans="1:5" ht="12.75" hidden="1">
      <c r="A412" s="33" t="s">
        <v>385</v>
      </c>
      <c r="B412" s="1" t="s">
        <v>110</v>
      </c>
      <c r="C412" s="44">
        <v>240</v>
      </c>
      <c r="D412" s="28" t="s">
        <v>384</v>
      </c>
      <c r="E412" s="404">
        <f>'Пр.7 Р.П. ЦС. ВР'!E212</f>
        <v>0</v>
      </c>
    </row>
    <row r="413" spans="1:5" ht="12.75">
      <c r="A413" s="461" t="s">
        <v>341</v>
      </c>
      <c r="B413" s="462"/>
      <c r="C413" s="462"/>
      <c r="D413" s="463"/>
      <c r="E413" s="406">
        <f>E12+E60+E84+E113+E162+E190+E223+E231+E269+E293+E237+E243+E254+E263</f>
        <v>219956.11226000002</v>
      </c>
    </row>
    <row r="414" ht="12.75">
      <c r="E414" s="432"/>
    </row>
    <row r="415" ht="12.75">
      <c r="E415" s="432"/>
    </row>
    <row r="418" ht="12.75">
      <c r="E418" s="407"/>
    </row>
    <row r="424" spans="1:5" s="154" customFormat="1" ht="12.75">
      <c r="A424" s="113"/>
      <c r="B424" s="151"/>
      <c r="C424" s="152"/>
      <c r="D424" s="153"/>
      <c r="E424" s="408"/>
    </row>
  </sheetData>
  <sheetProtection/>
  <mergeCells count="4">
    <mergeCell ref="A8:E8"/>
    <mergeCell ref="A413:D413"/>
    <mergeCell ref="B3:E3"/>
    <mergeCell ref="D4:E4"/>
  </mergeCells>
  <printOptions/>
  <pageMargins left="0.5118110236220472" right="0" top="0" bottom="0" header="0" footer="0"/>
  <pageSetup fitToHeight="50"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0000"/>
  </sheetPr>
  <dimension ref="A1:W411"/>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6.00390625" style="356"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0.421875" style="131" customWidth="1"/>
    <col min="20" max="20" width="14.140625" style="131" bestFit="1" customWidth="1"/>
    <col min="21" max="16384" width="8.8515625" style="18" customWidth="1"/>
  </cols>
  <sheetData>
    <row r="1" ht="12.75">
      <c r="E1" s="353" t="s">
        <v>377</v>
      </c>
    </row>
    <row r="2" ht="12.75">
      <c r="E2" s="353" t="s">
        <v>376</v>
      </c>
    </row>
    <row r="3" ht="12.75">
      <c r="E3" s="354" t="s">
        <v>440</v>
      </c>
    </row>
    <row r="4" ht="12.75">
      <c r="E4" s="354" t="s">
        <v>337</v>
      </c>
    </row>
    <row r="5" ht="12.75">
      <c r="E5" s="353" t="s">
        <v>503</v>
      </c>
    </row>
    <row r="6" ht="12.75">
      <c r="E6" s="355"/>
    </row>
    <row r="7" spans="1:20" s="111" customFormat="1" ht="47.25" customHeight="1">
      <c r="A7" s="466" t="s">
        <v>241</v>
      </c>
      <c r="B7" s="466"/>
      <c r="C7" s="466"/>
      <c r="D7" s="466"/>
      <c r="E7" s="466"/>
      <c r="G7" s="132"/>
      <c r="S7" s="132"/>
      <c r="T7" s="132"/>
    </row>
    <row r="8" ht="9" customHeight="1"/>
    <row r="9" spans="1:20" s="22" customFormat="1" ht="38.25">
      <c r="A9" s="20" t="s">
        <v>375</v>
      </c>
      <c r="B9" s="20" t="s">
        <v>372</v>
      </c>
      <c r="C9" s="21" t="s">
        <v>374</v>
      </c>
      <c r="D9" s="21" t="s">
        <v>373</v>
      </c>
      <c r="E9" s="338" t="s">
        <v>371</v>
      </c>
      <c r="G9" s="133"/>
      <c r="S9" s="133"/>
      <c r="T9" s="133"/>
    </row>
    <row r="10" spans="1:20" s="19" customFormat="1" ht="12.75">
      <c r="A10" s="23"/>
      <c r="B10" s="20"/>
      <c r="C10" s="21"/>
      <c r="D10" s="21"/>
      <c r="E10" s="338"/>
      <c r="G10" s="134"/>
      <c r="S10" s="134"/>
      <c r="T10" s="134"/>
    </row>
    <row r="11" spans="1:20" s="101" customFormat="1" ht="15">
      <c r="A11" s="88" t="s">
        <v>400</v>
      </c>
      <c r="B11" s="90" t="s">
        <v>399</v>
      </c>
      <c r="C11" s="89"/>
      <c r="D11" s="89"/>
      <c r="E11" s="357">
        <f>E12+E19+E34+E45+E51+E39</f>
        <v>23060.923000000003</v>
      </c>
      <c r="G11" s="135"/>
      <c r="S11" s="135"/>
      <c r="T11" s="135"/>
    </row>
    <row r="12" spans="1:20" s="101" customFormat="1" ht="42.75">
      <c r="A12" s="94" t="s">
        <v>368</v>
      </c>
      <c r="B12" s="93" t="s">
        <v>367</v>
      </c>
      <c r="C12" s="109"/>
      <c r="D12" s="109"/>
      <c r="E12" s="358">
        <f>E13</f>
        <v>50</v>
      </c>
      <c r="G12" s="135"/>
      <c r="S12" s="135"/>
      <c r="T12" s="135"/>
    </row>
    <row r="13" spans="1:20" s="29" customFormat="1" ht="19.5" customHeight="1">
      <c r="A13" s="23" t="s">
        <v>467</v>
      </c>
      <c r="B13" s="41" t="s">
        <v>367</v>
      </c>
      <c r="C13" s="40" t="s">
        <v>122</v>
      </c>
      <c r="D13" s="40"/>
      <c r="E13" s="359">
        <f>E14</f>
        <v>50</v>
      </c>
      <c r="G13" s="136"/>
      <c r="S13" s="136"/>
      <c r="T13" s="136"/>
    </row>
    <row r="14" spans="1:20" s="29" customFormat="1" ht="25.5">
      <c r="A14" s="25" t="s">
        <v>369</v>
      </c>
      <c r="B14" s="41" t="s">
        <v>367</v>
      </c>
      <c r="C14" s="21" t="s">
        <v>123</v>
      </c>
      <c r="D14" s="21"/>
      <c r="E14" s="338">
        <f>E16</f>
        <v>50</v>
      </c>
      <c r="G14" s="136"/>
      <c r="S14" s="136"/>
      <c r="T14" s="136"/>
    </row>
    <row r="15" spans="1:20" s="29" customFormat="1" ht="25.5">
      <c r="A15" s="25" t="s">
        <v>395</v>
      </c>
      <c r="B15" s="37" t="s">
        <v>367</v>
      </c>
      <c r="C15" s="36" t="s">
        <v>128</v>
      </c>
      <c r="D15" s="21"/>
      <c r="E15" s="338">
        <f>E16</f>
        <v>50</v>
      </c>
      <c r="G15" s="136"/>
      <c r="S15" s="136"/>
      <c r="T15" s="136"/>
    </row>
    <row r="16" spans="1:5" ht="38.25">
      <c r="A16" s="39" t="s">
        <v>353</v>
      </c>
      <c r="B16" s="37" t="s">
        <v>367</v>
      </c>
      <c r="C16" s="36" t="s">
        <v>124</v>
      </c>
      <c r="D16" s="36"/>
      <c r="E16" s="360">
        <f>E17+E18</f>
        <v>50</v>
      </c>
    </row>
    <row r="17" spans="1:5" ht="28.5" customHeight="1">
      <c r="A17" s="31" t="s">
        <v>575</v>
      </c>
      <c r="B17" s="37" t="s">
        <v>367</v>
      </c>
      <c r="C17" s="36" t="s">
        <v>124</v>
      </c>
      <c r="D17" s="36">
        <v>240</v>
      </c>
      <c r="E17" s="360">
        <f>50-2</f>
        <v>48</v>
      </c>
    </row>
    <row r="18" spans="1:5" ht="15.75" customHeight="1">
      <c r="A18" s="163" t="s">
        <v>579</v>
      </c>
      <c r="B18" s="37" t="s">
        <v>367</v>
      </c>
      <c r="C18" s="36" t="s">
        <v>124</v>
      </c>
      <c r="D18" s="36">
        <v>850</v>
      </c>
      <c r="E18" s="360">
        <v>2</v>
      </c>
    </row>
    <row r="19" spans="1:20" s="110" customFormat="1" ht="57">
      <c r="A19" s="88" t="s">
        <v>360</v>
      </c>
      <c r="B19" s="90" t="s">
        <v>359</v>
      </c>
      <c r="C19" s="89"/>
      <c r="D19" s="89"/>
      <c r="E19" s="357">
        <f>E20</f>
        <v>12474.108</v>
      </c>
      <c r="G19" s="137"/>
      <c r="S19" s="137"/>
      <c r="T19" s="137"/>
    </row>
    <row r="20" spans="1:19" ht="25.5">
      <c r="A20" s="23" t="s">
        <v>467</v>
      </c>
      <c r="B20" s="20" t="s">
        <v>359</v>
      </c>
      <c r="C20" s="40" t="s">
        <v>122</v>
      </c>
      <c r="D20" s="40"/>
      <c r="E20" s="359">
        <f>E21+E25</f>
        <v>12474.108</v>
      </c>
      <c r="S20" s="136"/>
    </row>
    <row r="21" spans="1:19" ht="32.25" customHeight="1">
      <c r="A21" s="25" t="s">
        <v>370</v>
      </c>
      <c r="B21" s="20" t="s">
        <v>359</v>
      </c>
      <c r="C21" s="21" t="s">
        <v>126</v>
      </c>
      <c r="D21" s="21"/>
      <c r="E21" s="338">
        <f>E23</f>
        <v>1586</v>
      </c>
      <c r="S21" s="136"/>
    </row>
    <row r="22" spans="1:19" ht="25.5">
      <c r="A22" s="25" t="s">
        <v>395</v>
      </c>
      <c r="B22" s="20" t="s">
        <v>359</v>
      </c>
      <c r="C22" s="21" t="s">
        <v>125</v>
      </c>
      <c r="D22" s="21"/>
      <c r="E22" s="338">
        <f>E23</f>
        <v>1586</v>
      </c>
      <c r="S22" s="136"/>
    </row>
    <row r="23" spans="1:5" ht="39" customHeight="1">
      <c r="A23" s="33" t="s">
        <v>351</v>
      </c>
      <c r="B23" s="28" t="s">
        <v>359</v>
      </c>
      <c r="C23" s="36" t="s">
        <v>127</v>
      </c>
      <c r="D23" s="36"/>
      <c r="E23" s="360">
        <f>E24</f>
        <v>1586</v>
      </c>
    </row>
    <row r="24" spans="1:5" ht="25.5">
      <c r="A24" s="39" t="s">
        <v>576</v>
      </c>
      <c r="B24" s="28" t="s">
        <v>359</v>
      </c>
      <c r="C24" s="36" t="s">
        <v>127</v>
      </c>
      <c r="D24" s="36">
        <v>120</v>
      </c>
      <c r="E24" s="360">
        <f>1182+354+50</f>
        <v>1586</v>
      </c>
    </row>
    <row r="25" spans="1:5" ht="25.5">
      <c r="A25" s="25" t="s">
        <v>369</v>
      </c>
      <c r="B25" s="20" t="s">
        <v>359</v>
      </c>
      <c r="C25" s="21" t="s">
        <v>123</v>
      </c>
      <c r="D25" s="21"/>
      <c r="E25" s="338">
        <f>E27+E29</f>
        <v>10888.108</v>
      </c>
    </row>
    <row r="26" spans="1:5" ht="25.5">
      <c r="A26" s="25" t="s">
        <v>395</v>
      </c>
      <c r="B26" s="20" t="s">
        <v>359</v>
      </c>
      <c r="C26" s="21" t="s">
        <v>128</v>
      </c>
      <c r="D26" s="21"/>
      <c r="E26" s="338">
        <f>E27</f>
        <v>7546.226</v>
      </c>
    </row>
    <row r="27" spans="1:5" ht="38.25">
      <c r="A27" s="33" t="s">
        <v>352</v>
      </c>
      <c r="B27" s="28" t="s">
        <v>359</v>
      </c>
      <c r="C27" s="36" t="s">
        <v>129</v>
      </c>
      <c r="D27" s="36"/>
      <c r="E27" s="360">
        <f>E28</f>
        <v>7546.226</v>
      </c>
    </row>
    <row r="28" spans="1:15" ht="25.5">
      <c r="A28" s="39" t="s">
        <v>576</v>
      </c>
      <c r="B28" s="28" t="s">
        <v>359</v>
      </c>
      <c r="C28" s="36" t="s">
        <v>129</v>
      </c>
      <c r="D28" s="36">
        <v>120</v>
      </c>
      <c r="E28" s="360">
        <f>7221.226+325</f>
        <v>7546.226</v>
      </c>
      <c r="O28" s="112"/>
    </row>
    <row r="29" spans="1:15" ht="26.25" customHeight="1">
      <c r="A29" s="39" t="s">
        <v>353</v>
      </c>
      <c r="B29" s="28" t="s">
        <v>359</v>
      </c>
      <c r="C29" s="36" t="s">
        <v>124</v>
      </c>
      <c r="D29" s="36"/>
      <c r="E29" s="360">
        <f>E30+E32+E33+E31</f>
        <v>3341.882</v>
      </c>
      <c r="O29" s="157"/>
    </row>
    <row r="30" spans="1:5" ht="12.75" hidden="1">
      <c r="A30" s="39" t="s">
        <v>576</v>
      </c>
      <c r="B30" s="28" t="s">
        <v>359</v>
      </c>
      <c r="C30" s="36" t="s">
        <v>363</v>
      </c>
      <c r="D30" s="36">
        <v>120</v>
      </c>
      <c r="E30" s="360"/>
    </row>
    <row r="31" spans="1:6" ht="25.5" hidden="1">
      <c r="A31" s="34" t="s">
        <v>362</v>
      </c>
      <c r="B31" s="28" t="s">
        <v>359</v>
      </c>
      <c r="C31" s="36" t="s">
        <v>363</v>
      </c>
      <c r="D31" s="36">
        <v>242</v>
      </c>
      <c r="E31" s="360">
        <v>0</v>
      </c>
      <c r="F31" s="112"/>
    </row>
    <row r="32" spans="1:15" ht="30" customHeight="1">
      <c r="A32" s="31" t="s">
        <v>575</v>
      </c>
      <c r="B32" s="28" t="s">
        <v>359</v>
      </c>
      <c r="C32" s="36" t="s">
        <v>124</v>
      </c>
      <c r="D32" s="36">
        <v>240</v>
      </c>
      <c r="E32" s="360">
        <f>0.393*8664-50-20-13.07</f>
        <v>3321.882</v>
      </c>
      <c r="O32" s="158"/>
    </row>
    <row r="33" spans="1:5" ht="15.75" customHeight="1">
      <c r="A33" s="163" t="s">
        <v>579</v>
      </c>
      <c r="B33" s="28" t="s">
        <v>359</v>
      </c>
      <c r="C33" s="36" t="s">
        <v>124</v>
      </c>
      <c r="D33" s="36">
        <v>850</v>
      </c>
      <c r="E33" s="360">
        <v>20</v>
      </c>
    </row>
    <row r="34" spans="1:20" s="105" customFormat="1" ht="18.75" customHeight="1" hidden="1">
      <c r="A34" s="94" t="s">
        <v>450</v>
      </c>
      <c r="B34" s="91" t="s">
        <v>445</v>
      </c>
      <c r="C34" s="106"/>
      <c r="D34" s="106"/>
      <c r="E34" s="357">
        <f>E35</f>
        <v>0</v>
      </c>
      <c r="G34" s="139"/>
      <c r="O34" s="159"/>
      <c r="S34" s="139"/>
      <c r="T34" s="139"/>
    </row>
    <row r="35" spans="1:20" s="63" customFormat="1" ht="12.75" hidden="1">
      <c r="A35" s="23" t="s">
        <v>428</v>
      </c>
      <c r="B35" s="65" t="s">
        <v>445</v>
      </c>
      <c r="C35" s="40" t="s">
        <v>338</v>
      </c>
      <c r="D35" s="40"/>
      <c r="E35" s="359">
        <f>E36</f>
        <v>0</v>
      </c>
      <c r="G35" s="140"/>
      <c r="O35" s="29"/>
      <c r="S35" s="140"/>
      <c r="T35" s="140"/>
    </row>
    <row r="36" spans="1:20" s="63" customFormat="1" ht="12.75" hidden="1">
      <c r="A36" s="23" t="s">
        <v>467</v>
      </c>
      <c r="B36" s="65" t="s">
        <v>445</v>
      </c>
      <c r="C36" s="21" t="s">
        <v>451</v>
      </c>
      <c r="D36" s="21"/>
      <c r="E36" s="338">
        <f>E37</f>
        <v>0</v>
      </c>
      <c r="G36" s="140"/>
      <c r="O36" s="29"/>
      <c r="S36" s="140"/>
      <c r="T36" s="140"/>
    </row>
    <row r="37" spans="1:20" s="29" customFormat="1" ht="25.5" hidden="1">
      <c r="A37" s="39" t="s">
        <v>353</v>
      </c>
      <c r="B37" s="66" t="s">
        <v>445</v>
      </c>
      <c r="C37" s="36" t="s">
        <v>466</v>
      </c>
      <c r="D37" s="36"/>
      <c r="E37" s="360">
        <f>E38</f>
        <v>0</v>
      </c>
      <c r="G37" s="136"/>
      <c r="S37" s="136"/>
      <c r="T37" s="136"/>
    </row>
    <row r="38" spans="1:20" s="29" customFormat="1" ht="25.5" hidden="1">
      <c r="A38" s="39" t="s">
        <v>361</v>
      </c>
      <c r="B38" s="66" t="s">
        <v>445</v>
      </c>
      <c r="C38" s="36" t="s">
        <v>466</v>
      </c>
      <c r="D38" s="36">
        <v>244</v>
      </c>
      <c r="E38" s="360"/>
      <c r="G38" s="136"/>
      <c r="S38" s="136"/>
      <c r="T38" s="136"/>
    </row>
    <row r="39" spans="1:20" s="105" customFormat="1" ht="30.75" customHeight="1">
      <c r="A39" s="169" t="s">
        <v>596</v>
      </c>
      <c r="B39" s="90" t="s">
        <v>595</v>
      </c>
      <c r="C39" s="95"/>
      <c r="D39" s="98"/>
      <c r="E39" s="361">
        <f>E40</f>
        <v>50.5</v>
      </c>
      <c r="G39" s="139"/>
      <c r="O39" s="159"/>
      <c r="S39" s="139"/>
      <c r="T39" s="139"/>
    </row>
    <row r="40" spans="1:20" s="26" customFormat="1" ht="25.5">
      <c r="A40" s="23" t="s">
        <v>428</v>
      </c>
      <c r="B40" s="20" t="s">
        <v>595</v>
      </c>
      <c r="C40" s="60" t="s">
        <v>122</v>
      </c>
      <c r="D40" s="60"/>
      <c r="E40" s="338">
        <f>E41</f>
        <v>50.5</v>
      </c>
      <c r="G40" s="138"/>
      <c r="O40" s="62"/>
      <c r="S40" s="138"/>
      <c r="T40" s="138"/>
    </row>
    <row r="41" spans="1:20" s="26" customFormat="1" ht="25.5">
      <c r="A41" s="25" t="s">
        <v>395</v>
      </c>
      <c r="B41" s="20" t="s">
        <v>595</v>
      </c>
      <c r="C41" s="61" t="s">
        <v>123</v>
      </c>
      <c r="D41" s="61"/>
      <c r="E41" s="338">
        <f>E43</f>
        <v>50.5</v>
      </c>
      <c r="G41" s="138"/>
      <c r="O41" s="62"/>
      <c r="S41" s="138"/>
      <c r="T41" s="138"/>
    </row>
    <row r="42" spans="1:20" s="26" customFormat="1" ht="25.5">
      <c r="A42" s="25" t="s">
        <v>395</v>
      </c>
      <c r="B42" s="20" t="s">
        <v>595</v>
      </c>
      <c r="C42" s="61" t="s">
        <v>133</v>
      </c>
      <c r="D42" s="61"/>
      <c r="E42" s="338">
        <f>E43</f>
        <v>50.5</v>
      </c>
      <c r="G42" s="138"/>
      <c r="O42" s="62"/>
      <c r="S42" s="138"/>
      <c r="T42" s="138"/>
    </row>
    <row r="43" spans="1:20" s="29" customFormat="1" ht="25.5">
      <c r="A43" s="33" t="s">
        <v>597</v>
      </c>
      <c r="B43" s="28" t="s">
        <v>595</v>
      </c>
      <c r="C43" s="36" t="s">
        <v>133</v>
      </c>
      <c r="D43" s="36"/>
      <c r="E43" s="360">
        <f>E44</f>
        <v>50.5</v>
      </c>
      <c r="G43" s="136"/>
      <c r="S43" s="136"/>
      <c r="T43" s="136"/>
    </row>
    <row r="44" spans="1:20" s="29" customFormat="1" ht="15" customHeight="1">
      <c r="A44" s="163" t="s">
        <v>598</v>
      </c>
      <c r="B44" s="28" t="s">
        <v>595</v>
      </c>
      <c r="C44" s="36" t="s">
        <v>133</v>
      </c>
      <c r="D44" s="36">
        <v>540</v>
      </c>
      <c r="E44" s="360">
        <v>50.5</v>
      </c>
      <c r="G44" s="136"/>
      <c r="S44" s="136"/>
      <c r="T44" s="136"/>
    </row>
    <row r="45" spans="1:20" s="105" customFormat="1" ht="15">
      <c r="A45" s="107" t="s">
        <v>435</v>
      </c>
      <c r="B45" s="90" t="s">
        <v>394</v>
      </c>
      <c r="C45" s="95"/>
      <c r="D45" s="98"/>
      <c r="E45" s="361">
        <f>E46</f>
        <v>400</v>
      </c>
      <c r="G45" s="139"/>
      <c r="O45" s="159"/>
      <c r="S45" s="139"/>
      <c r="T45" s="139"/>
    </row>
    <row r="46" spans="1:20" s="26" customFormat="1" ht="25.5">
      <c r="A46" s="23" t="s">
        <v>428</v>
      </c>
      <c r="B46" s="20" t="s">
        <v>394</v>
      </c>
      <c r="C46" s="60" t="s">
        <v>132</v>
      </c>
      <c r="D46" s="60"/>
      <c r="E46" s="338">
        <f>E47</f>
        <v>400</v>
      </c>
      <c r="G46" s="138"/>
      <c r="O46" s="62"/>
      <c r="S46" s="138"/>
      <c r="T46" s="138"/>
    </row>
    <row r="47" spans="1:20" s="26" customFormat="1" ht="25.5">
      <c r="A47" s="25" t="s">
        <v>395</v>
      </c>
      <c r="B47" s="20" t="s">
        <v>394</v>
      </c>
      <c r="C47" s="61" t="s">
        <v>131</v>
      </c>
      <c r="D47" s="61"/>
      <c r="E47" s="338">
        <f>E49</f>
        <v>400</v>
      </c>
      <c r="G47" s="138"/>
      <c r="O47" s="62"/>
      <c r="S47" s="138"/>
      <c r="T47" s="138"/>
    </row>
    <row r="48" spans="1:20" s="26" customFormat="1" ht="25.5">
      <c r="A48" s="25" t="s">
        <v>395</v>
      </c>
      <c r="B48" s="20" t="s">
        <v>394</v>
      </c>
      <c r="C48" s="21" t="s">
        <v>130</v>
      </c>
      <c r="D48" s="61"/>
      <c r="E48" s="338">
        <f>E49</f>
        <v>400</v>
      </c>
      <c r="G48" s="138"/>
      <c r="O48" s="62"/>
      <c r="S48" s="138"/>
      <c r="T48" s="138"/>
    </row>
    <row r="49" spans="1:20" s="29" customFormat="1" ht="38.25">
      <c r="A49" s="33" t="s">
        <v>468</v>
      </c>
      <c r="B49" s="28" t="s">
        <v>394</v>
      </c>
      <c r="C49" s="36" t="s">
        <v>134</v>
      </c>
      <c r="D49" s="36"/>
      <c r="E49" s="360">
        <f>E50</f>
        <v>400</v>
      </c>
      <c r="G49" s="136"/>
      <c r="S49" s="136"/>
      <c r="T49" s="136"/>
    </row>
    <row r="50" spans="1:20" s="29" customFormat="1" ht="25.5">
      <c r="A50" s="33" t="s">
        <v>430</v>
      </c>
      <c r="B50" s="28" t="s">
        <v>394</v>
      </c>
      <c r="C50" s="36" t="s">
        <v>134</v>
      </c>
      <c r="D50" s="36">
        <v>870</v>
      </c>
      <c r="E50" s="360">
        <v>400</v>
      </c>
      <c r="G50" s="136"/>
      <c r="S50" s="136"/>
      <c r="T50" s="136"/>
    </row>
    <row r="51" spans="1:20" s="110" customFormat="1" ht="15">
      <c r="A51" s="88" t="s">
        <v>366</v>
      </c>
      <c r="B51" s="90" t="s">
        <v>365</v>
      </c>
      <c r="C51" s="89"/>
      <c r="D51" s="89"/>
      <c r="E51" s="357">
        <f>E52+E70+E86+E79</f>
        <v>10086.315</v>
      </c>
      <c r="G51" s="137"/>
      <c r="S51" s="137"/>
      <c r="T51" s="137"/>
    </row>
    <row r="52" spans="1:20" s="59" customFormat="1" ht="25.5">
      <c r="A52" s="23" t="s">
        <v>428</v>
      </c>
      <c r="B52" s="65" t="s">
        <v>365</v>
      </c>
      <c r="C52" s="40" t="s">
        <v>132</v>
      </c>
      <c r="D52" s="40"/>
      <c r="E52" s="359">
        <f>E53</f>
        <v>8331.98</v>
      </c>
      <c r="G52" s="141"/>
      <c r="O52" s="18"/>
      <c r="S52" s="141"/>
      <c r="T52" s="141"/>
    </row>
    <row r="53" spans="1:20" s="59" customFormat="1" ht="25.5">
      <c r="A53" s="25" t="s">
        <v>395</v>
      </c>
      <c r="B53" s="65" t="s">
        <v>365</v>
      </c>
      <c r="C53" s="21" t="s">
        <v>131</v>
      </c>
      <c r="D53" s="21"/>
      <c r="E53" s="338">
        <f>E55+E60+E62+E64+E66+E68</f>
        <v>8331.98</v>
      </c>
      <c r="G53" s="141"/>
      <c r="O53" s="18"/>
      <c r="S53" s="141"/>
      <c r="T53" s="141"/>
    </row>
    <row r="54" spans="1:20" s="59" customFormat="1" ht="25.5">
      <c r="A54" s="25" t="s">
        <v>395</v>
      </c>
      <c r="B54" s="65" t="s">
        <v>365</v>
      </c>
      <c r="C54" s="21" t="s">
        <v>130</v>
      </c>
      <c r="D54" s="21"/>
      <c r="E54" s="338">
        <f>E55+E60+E64</f>
        <v>7531.98</v>
      </c>
      <c r="G54" s="141"/>
      <c r="O54" s="18"/>
      <c r="S54" s="141"/>
      <c r="T54" s="141"/>
    </row>
    <row r="55" spans="1:20" s="19" customFormat="1" ht="38.25">
      <c r="A55" s="46" t="s">
        <v>431</v>
      </c>
      <c r="B55" s="37" t="s">
        <v>365</v>
      </c>
      <c r="C55" s="36" t="s">
        <v>135</v>
      </c>
      <c r="D55" s="36"/>
      <c r="E55" s="360">
        <f>E56+E58+E59+E57</f>
        <v>7416.78</v>
      </c>
      <c r="G55" s="134"/>
      <c r="S55" s="134"/>
      <c r="T55" s="383"/>
    </row>
    <row r="56" spans="1:20" s="64" customFormat="1" ht="18" customHeight="1">
      <c r="A56" s="163" t="s">
        <v>578</v>
      </c>
      <c r="B56" s="37" t="s">
        <v>365</v>
      </c>
      <c r="C56" s="36" t="s">
        <v>135</v>
      </c>
      <c r="D56" s="36">
        <v>110</v>
      </c>
      <c r="E56" s="360">
        <f>5840+1763.68-1376.85+6</f>
        <v>6232.83</v>
      </c>
      <c r="G56" s="142"/>
      <c r="S56" s="142"/>
      <c r="T56" s="142"/>
    </row>
    <row r="57" spans="1:20" s="26" customFormat="1" ht="22.5" customHeight="1" hidden="1">
      <c r="A57" s="33" t="s">
        <v>432</v>
      </c>
      <c r="B57" s="37" t="s">
        <v>365</v>
      </c>
      <c r="C57" s="36" t="s">
        <v>393</v>
      </c>
      <c r="D57" s="36">
        <v>112</v>
      </c>
      <c r="E57" s="360"/>
      <c r="G57" s="138"/>
      <c r="O57" s="62"/>
      <c r="S57" s="138"/>
      <c r="T57" s="138"/>
    </row>
    <row r="58" spans="1:20" s="29" customFormat="1" ht="26.25" customHeight="1">
      <c r="A58" s="31" t="s">
        <v>575</v>
      </c>
      <c r="B58" s="37" t="s">
        <v>365</v>
      </c>
      <c r="C58" s="36" t="s">
        <v>135</v>
      </c>
      <c r="D58" s="36">
        <v>240</v>
      </c>
      <c r="E58" s="360">
        <f>54.47+10.9+90+809.04+200+465.2-459.66-6</f>
        <v>1163.9499999999998</v>
      </c>
      <c r="G58" s="136"/>
      <c r="S58" s="136"/>
      <c r="T58" s="136"/>
    </row>
    <row r="59" spans="1:20" s="29" customFormat="1" ht="15" customHeight="1">
      <c r="A59" s="163" t="s">
        <v>579</v>
      </c>
      <c r="B59" s="37" t="s">
        <v>365</v>
      </c>
      <c r="C59" s="36" t="s">
        <v>135</v>
      </c>
      <c r="D59" s="36">
        <v>850</v>
      </c>
      <c r="E59" s="360">
        <f>10+10</f>
        <v>20</v>
      </c>
      <c r="G59" s="136"/>
      <c r="S59" s="136"/>
      <c r="T59" s="136"/>
    </row>
    <row r="60" spans="1:5" ht="38.25">
      <c r="A60" s="33" t="s">
        <v>433</v>
      </c>
      <c r="B60" s="28" t="s">
        <v>365</v>
      </c>
      <c r="C60" s="36" t="s">
        <v>136</v>
      </c>
      <c r="D60" s="36"/>
      <c r="E60" s="360">
        <f>E61</f>
        <v>100</v>
      </c>
    </row>
    <row r="61" spans="1:5" ht="29.25" customHeight="1">
      <c r="A61" s="31" t="s">
        <v>575</v>
      </c>
      <c r="B61" s="28" t="s">
        <v>365</v>
      </c>
      <c r="C61" s="36" t="s">
        <v>136</v>
      </c>
      <c r="D61" s="36">
        <v>240</v>
      </c>
      <c r="E61" s="360">
        <f>300-200</f>
        <v>100</v>
      </c>
    </row>
    <row r="62" spans="1:20" s="19" customFormat="1" ht="25.5">
      <c r="A62" s="33" t="s">
        <v>434</v>
      </c>
      <c r="B62" s="28" t="s">
        <v>365</v>
      </c>
      <c r="C62" s="36" t="s">
        <v>137</v>
      </c>
      <c r="D62" s="36"/>
      <c r="E62" s="360">
        <f>E63</f>
        <v>800</v>
      </c>
      <c r="G62" s="134"/>
      <c r="S62" s="134"/>
      <c r="T62" s="134"/>
    </row>
    <row r="63" spans="1:20" s="19" customFormat="1" ht="26.25" customHeight="1">
      <c r="A63" s="31" t="s">
        <v>575</v>
      </c>
      <c r="B63" s="28" t="s">
        <v>365</v>
      </c>
      <c r="C63" s="36" t="s">
        <v>137</v>
      </c>
      <c r="D63" s="36">
        <v>240</v>
      </c>
      <c r="E63" s="360">
        <v>800</v>
      </c>
      <c r="G63" s="134"/>
      <c r="S63" s="134"/>
      <c r="T63" s="134"/>
    </row>
    <row r="64" spans="1:5" ht="38.25">
      <c r="A64" s="33" t="s">
        <v>429</v>
      </c>
      <c r="B64" s="66" t="s">
        <v>365</v>
      </c>
      <c r="C64" s="36" t="s">
        <v>138</v>
      </c>
      <c r="D64" s="36"/>
      <c r="E64" s="360">
        <f>E65</f>
        <v>15.2</v>
      </c>
    </row>
    <row r="65" spans="1:5" ht="15.75" customHeight="1">
      <c r="A65" s="163" t="s">
        <v>579</v>
      </c>
      <c r="B65" s="66" t="s">
        <v>365</v>
      </c>
      <c r="C65" s="36" t="s">
        <v>138</v>
      </c>
      <c r="D65" s="36">
        <v>850</v>
      </c>
      <c r="E65" s="360">
        <v>15.2</v>
      </c>
    </row>
    <row r="66" spans="1:7" ht="25.5" hidden="1">
      <c r="A66" s="39" t="s">
        <v>531</v>
      </c>
      <c r="B66" s="28" t="s">
        <v>365</v>
      </c>
      <c r="C66" s="36" t="s">
        <v>519</v>
      </c>
      <c r="D66" s="36"/>
      <c r="E66" s="360">
        <f>E67</f>
        <v>0</v>
      </c>
      <c r="G66" s="18"/>
    </row>
    <row r="67" spans="1:20" s="19" customFormat="1" ht="25.5" hidden="1">
      <c r="A67" s="33" t="s">
        <v>361</v>
      </c>
      <c r="B67" s="28" t="s">
        <v>365</v>
      </c>
      <c r="C67" s="36" t="s">
        <v>519</v>
      </c>
      <c r="D67" s="36">
        <v>244</v>
      </c>
      <c r="E67" s="360"/>
      <c r="S67" s="134"/>
      <c r="T67" s="134"/>
    </row>
    <row r="68" spans="1:20" s="19" customFormat="1" ht="25.5" hidden="1">
      <c r="A68" s="33" t="s">
        <v>533</v>
      </c>
      <c r="B68" s="28" t="s">
        <v>365</v>
      </c>
      <c r="C68" s="36" t="s">
        <v>532</v>
      </c>
      <c r="D68" s="36"/>
      <c r="E68" s="360">
        <f>E69</f>
        <v>0</v>
      </c>
      <c r="S68" s="134"/>
      <c r="T68" s="134"/>
    </row>
    <row r="69" spans="1:20" s="19" customFormat="1" ht="25.5" hidden="1">
      <c r="A69" s="33" t="s">
        <v>361</v>
      </c>
      <c r="B69" s="28" t="s">
        <v>365</v>
      </c>
      <c r="C69" s="36" t="s">
        <v>532</v>
      </c>
      <c r="D69" s="36">
        <v>244</v>
      </c>
      <c r="E69" s="360"/>
      <c r="S69" s="134"/>
      <c r="T69" s="134"/>
    </row>
    <row r="70" spans="1:20" s="29" customFormat="1" ht="38.25">
      <c r="A70" s="23" t="s">
        <v>446</v>
      </c>
      <c r="B70" s="20" t="s">
        <v>365</v>
      </c>
      <c r="C70" s="21" t="s">
        <v>221</v>
      </c>
      <c r="D70" s="21"/>
      <c r="E70" s="338">
        <f>E71</f>
        <v>1110.5549999999998</v>
      </c>
      <c r="G70" s="136"/>
      <c r="S70" s="136"/>
      <c r="T70" s="136"/>
    </row>
    <row r="71" spans="1:20" s="26" customFormat="1" ht="63.75">
      <c r="A71" s="25" t="s">
        <v>447</v>
      </c>
      <c r="B71" s="20" t="s">
        <v>365</v>
      </c>
      <c r="C71" s="21" t="s">
        <v>233</v>
      </c>
      <c r="D71" s="21"/>
      <c r="E71" s="338">
        <f>E76+E73</f>
        <v>1110.5549999999998</v>
      </c>
      <c r="G71" s="138"/>
      <c r="O71" s="62"/>
      <c r="S71" s="138"/>
      <c r="T71" s="138"/>
    </row>
    <row r="72" spans="1:20" s="26" customFormat="1" ht="25.5">
      <c r="A72" s="47" t="s">
        <v>229</v>
      </c>
      <c r="B72" s="20" t="s">
        <v>365</v>
      </c>
      <c r="C72" s="21" t="s">
        <v>230</v>
      </c>
      <c r="D72" s="21"/>
      <c r="E72" s="338">
        <f>E73+E76</f>
        <v>1110.5549999999998</v>
      </c>
      <c r="G72" s="138"/>
      <c r="O72" s="62"/>
      <c r="S72" s="138"/>
      <c r="T72" s="138"/>
    </row>
    <row r="73" spans="1:20" s="29" customFormat="1" ht="78.75" customHeight="1">
      <c r="A73" s="31" t="s">
        <v>449</v>
      </c>
      <c r="B73" s="28" t="s">
        <v>365</v>
      </c>
      <c r="C73" s="1" t="s">
        <v>231</v>
      </c>
      <c r="D73" s="1"/>
      <c r="E73" s="362">
        <f>E74+E75</f>
        <v>549.775</v>
      </c>
      <c r="G73" s="136"/>
      <c r="S73" s="136"/>
      <c r="T73" s="136"/>
    </row>
    <row r="74" spans="1:20" s="29" customFormat="1" ht="25.5">
      <c r="A74" s="39" t="s">
        <v>576</v>
      </c>
      <c r="B74" s="28" t="s">
        <v>365</v>
      </c>
      <c r="C74" s="1" t="s">
        <v>231</v>
      </c>
      <c r="D74" s="1" t="s">
        <v>577</v>
      </c>
      <c r="E74" s="362">
        <v>472.9</v>
      </c>
      <c r="G74" s="136"/>
      <c r="S74" s="136"/>
      <c r="T74" s="136"/>
    </row>
    <row r="75" spans="1:20" s="29" customFormat="1" ht="28.5" customHeight="1">
      <c r="A75" s="31" t="s">
        <v>575</v>
      </c>
      <c r="B75" s="28" t="s">
        <v>365</v>
      </c>
      <c r="C75" s="1" t="s">
        <v>231</v>
      </c>
      <c r="D75" s="36">
        <v>240</v>
      </c>
      <c r="E75" s="362">
        <v>76.875</v>
      </c>
      <c r="G75" s="136"/>
      <c r="S75" s="352"/>
      <c r="T75" s="136"/>
    </row>
    <row r="76" spans="1:20" s="29" customFormat="1" ht="102">
      <c r="A76" s="31" t="s">
        <v>448</v>
      </c>
      <c r="B76" s="28" t="s">
        <v>365</v>
      </c>
      <c r="C76" s="1" t="s">
        <v>232</v>
      </c>
      <c r="D76" s="1"/>
      <c r="E76" s="362">
        <f>E77+E78</f>
        <v>560.78</v>
      </c>
      <c r="G76" s="136"/>
      <c r="S76" s="136"/>
      <c r="T76" s="136"/>
    </row>
    <row r="77" spans="1:20" s="29" customFormat="1" ht="18.75" customHeight="1">
      <c r="A77" s="39" t="s">
        <v>576</v>
      </c>
      <c r="B77" s="28" t="s">
        <v>365</v>
      </c>
      <c r="C77" s="1" t="s">
        <v>232</v>
      </c>
      <c r="D77" s="1" t="s">
        <v>577</v>
      </c>
      <c r="E77" s="362">
        <f>516+25</f>
        <v>541</v>
      </c>
      <c r="G77" s="136"/>
      <c r="S77" s="136"/>
      <c r="T77" s="136"/>
    </row>
    <row r="78" spans="1:20" s="29" customFormat="1" ht="28.5" customHeight="1">
      <c r="A78" s="31" t="s">
        <v>575</v>
      </c>
      <c r="B78" s="28" t="s">
        <v>365</v>
      </c>
      <c r="C78" s="1" t="s">
        <v>232</v>
      </c>
      <c r="D78" s="36">
        <v>240</v>
      </c>
      <c r="E78" s="362">
        <v>19.78</v>
      </c>
      <c r="G78" s="136"/>
      <c r="S78" s="136"/>
      <c r="T78" s="136"/>
    </row>
    <row r="79" spans="1:20" s="29" customFormat="1" ht="51">
      <c r="A79" s="23" t="s">
        <v>299</v>
      </c>
      <c r="B79" s="20" t="s">
        <v>365</v>
      </c>
      <c r="C79" s="21" t="s">
        <v>295</v>
      </c>
      <c r="D79" s="21"/>
      <c r="E79" s="338">
        <f>E80</f>
        <v>143.78</v>
      </c>
      <c r="G79" s="136"/>
      <c r="S79" s="136"/>
      <c r="T79" s="136"/>
    </row>
    <row r="80" spans="1:20" s="26" customFormat="1" ht="72" customHeight="1">
      <c r="A80" s="424" t="s">
        <v>298</v>
      </c>
      <c r="B80" s="20" t="s">
        <v>365</v>
      </c>
      <c r="C80" s="21" t="s">
        <v>296</v>
      </c>
      <c r="D80" s="21"/>
      <c r="E80" s="338">
        <f>E81</f>
        <v>143.78</v>
      </c>
      <c r="G80" s="138"/>
      <c r="O80" s="62"/>
      <c r="S80" s="138"/>
      <c r="T80" s="138"/>
    </row>
    <row r="81" spans="1:20" s="26" customFormat="1" ht="33" customHeight="1">
      <c r="A81" s="47" t="s">
        <v>301</v>
      </c>
      <c r="B81" s="20" t="s">
        <v>365</v>
      </c>
      <c r="C81" s="21" t="s">
        <v>297</v>
      </c>
      <c r="D81" s="21"/>
      <c r="E81" s="338">
        <f>E82+E84</f>
        <v>143.78</v>
      </c>
      <c r="G81" s="138"/>
      <c r="O81" s="62"/>
      <c r="S81" s="138"/>
      <c r="T81" s="138"/>
    </row>
    <row r="82" spans="1:5" ht="25.5">
      <c r="A82" s="52" t="s">
        <v>300</v>
      </c>
      <c r="B82" s="28" t="s">
        <v>365</v>
      </c>
      <c r="C82" s="1" t="s">
        <v>307</v>
      </c>
      <c r="D82" s="54"/>
      <c r="E82" s="339">
        <f>E83</f>
        <v>130.71</v>
      </c>
    </row>
    <row r="83" spans="1:5" ht="30.75" customHeight="1">
      <c r="A83" s="31" t="s">
        <v>575</v>
      </c>
      <c r="B83" s="28" t="s">
        <v>365</v>
      </c>
      <c r="C83" s="1" t="s">
        <v>307</v>
      </c>
      <c r="D83" s="36">
        <v>240</v>
      </c>
      <c r="E83" s="339">
        <v>130.71</v>
      </c>
    </row>
    <row r="84" spans="1:5" ht="25.5">
      <c r="A84" s="52" t="s">
        <v>300</v>
      </c>
      <c r="B84" s="28" t="s">
        <v>365</v>
      </c>
      <c r="C84" s="1" t="s">
        <v>304</v>
      </c>
      <c r="D84" s="54"/>
      <c r="E84" s="339">
        <f>E85</f>
        <v>13.07</v>
      </c>
    </row>
    <row r="85" spans="1:5" ht="30.75" customHeight="1">
      <c r="A85" s="31" t="s">
        <v>575</v>
      </c>
      <c r="B85" s="28" t="s">
        <v>365</v>
      </c>
      <c r="C85" s="1" t="s">
        <v>304</v>
      </c>
      <c r="D85" s="36">
        <v>240</v>
      </c>
      <c r="E85" s="339">
        <v>13.07</v>
      </c>
    </row>
    <row r="86" spans="1:20" s="29" customFormat="1" ht="25.5">
      <c r="A86" s="23" t="s">
        <v>273</v>
      </c>
      <c r="B86" s="20" t="s">
        <v>365</v>
      </c>
      <c r="C86" s="21" t="s">
        <v>271</v>
      </c>
      <c r="D86" s="21"/>
      <c r="E86" s="338">
        <f>E87</f>
        <v>500</v>
      </c>
      <c r="G86" s="136"/>
      <c r="S86" s="136"/>
      <c r="T86" s="136"/>
    </row>
    <row r="87" spans="1:20" s="26" customFormat="1" ht="25.5">
      <c r="A87" s="25" t="s">
        <v>274</v>
      </c>
      <c r="B87" s="20" t="s">
        <v>365</v>
      </c>
      <c r="C87" s="21" t="s">
        <v>272</v>
      </c>
      <c r="D87" s="21"/>
      <c r="E87" s="338">
        <f>E88</f>
        <v>500</v>
      </c>
      <c r="G87" s="138"/>
      <c r="O87" s="62"/>
      <c r="S87" s="138"/>
      <c r="T87" s="138"/>
    </row>
    <row r="88" spans="1:20" s="26" customFormat="1" ht="33" customHeight="1">
      <c r="A88" s="47" t="s">
        <v>275</v>
      </c>
      <c r="B88" s="20" t="s">
        <v>365</v>
      </c>
      <c r="C88" s="21" t="s">
        <v>276</v>
      </c>
      <c r="D88" s="21"/>
      <c r="E88" s="338">
        <f>E89</f>
        <v>500</v>
      </c>
      <c r="G88" s="138"/>
      <c r="O88" s="62"/>
      <c r="S88" s="138"/>
      <c r="T88" s="138"/>
    </row>
    <row r="89" spans="1:5" ht="51">
      <c r="A89" s="52" t="s">
        <v>618</v>
      </c>
      <c r="B89" s="28" t="s">
        <v>365</v>
      </c>
      <c r="C89" s="1" t="s">
        <v>277</v>
      </c>
      <c r="D89" s="54"/>
      <c r="E89" s="339">
        <f>E90</f>
        <v>500</v>
      </c>
    </row>
    <row r="90" spans="1:5" ht="30.75" customHeight="1">
      <c r="A90" s="31" t="s">
        <v>575</v>
      </c>
      <c r="B90" s="28" t="s">
        <v>365</v>
      </c>
      <c r="C90" s="1" t="s">
        <v>277</v>
      </c>
      <c r="D90" s="36">
        <v>240</v>
      </c>
      <c r="E90" s="339">
        <f>100+400</f>
        <v>500</v>
      </c>
    </row>
    <row r="91" spans="1:20" s="92" customFormat="1" ht="15">
      <c r="A91" s="88" t="s">
        <v>483</v>
      </c>
      <c r="B91" s="91" t="s">
        <v>442</v>
      </c>
      <c r="C91" s="89"/>
      <c r="D91" s="89"/>
      <c r="E91" s="357">
        <f>E92</f>
        <v>375.43</v>
      </c>
      <c r="G91" s="143"/>
      <c r="O91" s="101"/>
      <c r="Q91" s="168"/>
      <c r="S91" s="143"/>
      <c r="T91" s="143"/>
    </row>
    <row r="92" spans="1:20" s="101" customFormat="1" ht="15">
      <c r="A92" s="88" t="s">
        <v>443</v>
      </c>
      <c r="B92" s="91" t="s">
        <v>444</v>
      </c>
      <c r="C92" s="89"/>
      <c r="D92" s="89"/>
      <c r="E92" s="357">
        <f>E93</f>
        <v>375.43</v>
      </c>
      <c r="G92" s="135"/>
      <c r="S92" s="135"/>
      <c r="T92" s="135"/>
    </row>
    <row r="93" spans="1:20" s="59" customFormat="1" ht="25.5">
      <c r="A93" s="23" t="s">
        <v>428</v>
      </c>
      <c r="B93" s="65" t="s">
        <v>444</v>
      </c>
      <c r="C93" s="40" t="s">
        <v>132</v>
      </c>
      <c r="D93" s="40"/>
      <c r="E93" s="359">
        <f>E94</f>
        <v>375.43</v>
      </c>
      <c r="G93" s="141"/>
      <c r="O93" s="18"/>
      <c r="S93" s="141"/>
      <c r="T93" s="141"/>
    </row>
    <row r="94" spans="1:20" s="59" customFormat="1" ht="25.5">
      <c r="A94" s="25" t="s">
        <v>395</v>
      </c>
      <c r="B94" s="65" t="s">
        <v>444</v>
      </c>
      <c r="C94" s="21" t="s">
        <v>131</v>
      </c>
      <c r="D94" s="21"/>
      <c r="E94" s="338">
        <f>E96</f>
        <v>375.43</v>
      </c>
      <c r="G94" s="141"/>
      <c r="O94" s="112"/>
      <c r="S94" s="141"/>
      <c r="T94" s="141"/>
    </row>
    <row r="95" spans="1:20" s="59" customFormat="1" ht="25.5">
      <c r="A95" s="25" t="s">
        <v>395</v>
      </c>
      <c r="B95" s="65" t="s">
        <v>444</v>
      </c>
      <c r="C95" s="21" t="s">
        <v>215</v>
      </c>
      <c r="D95" s="21"/>
      <c r="E95" s="338">
        <f>E96</f>
        <v>375.43</v>
      </c>
      <c r="G95" s="141"/>
      <c r="O95" s="112"/>
      <c r="S95" s="141"/>
      <c r="T95" s="141"/>
    </row>
    <row r="96" spans="1:20" s="19" customFormat="1" ht="30" customHeight="1">
      <c r="A96" s="46" t="s">
        <v>515</v>
      </c>
      <c r="B96" s="37" t="s">
        <v>444</v>
      </c>
      <c r="C96" s="36" t="s">
        <v>216</v>
      </c>
      <c r="D96" s="36"/>
      <c r="E96" s="360">
        <f>E97+E98+E99</f>
        <v>375.43</v>
      </c>
      <c r="G96" s="134"/>
      <c r="S96" s="134"/>
      <c r="T96" s="134"/>
    </row>
    <row r="97" spans="1:20" s="64" customFormat="1" ht="25.5">
      <c r="A97" s="39" t="s">
        <v>576</v>
      </c>
      <c r="B97" s="37" t="s">
        <v>444</v>
      </c>
      <c r="C97" s="36" t="s">
        <v>216</v>
      </c>
      <c r="D97" s="36">
        <v>120</v>
      </c>
      <c r="E97" s="360">
        <f>431.62-5.45-56.19</f>
        <v>369.98</v>
      </c>
      <c r="G97" s="142"/>
      <c r="S97" s="142"/>
      <c r="T97" s="142"/>
    </row>
    <row r="98" spans="1:20" s="26" customFormat="1" ht="25.5" hidden="1">
      <c r="A98" s="33" t="s">
        <v>432</v>
      </c>
      <c r="B98" s="37" t="s">
        <v>444</v>
      </c>
      <c r="C98" s="36" t="s">
        <v>216</v>
      </c>
      <c r="D98" s="36">
        <v>122</v>
      </c>
      <c r="E98" s="360"/>
      <c r="G98" s="138"/>
      <c r="O98" s="62"/>
      <c r="S98" s="138"/>
      <c r="T98" s="138"/>
    </row>
    <row r="99" spans="1:20" s="29" customFormat="1" ht="30" customHeight="1">
      <c r="A99" s="31" t="s">
        <v>575</v>
      </c>
      <c r="B99" s="37" t="s">
        <v>444</v>
      </c>
      <c r="C99" s="36" t="s">
        <v>216</v>
      </c>
      <c r="D99" s="36">
        <v>240</v>
      </c>
      <c r="E99" s="360">
        <f>5.45</f>
        <v>5.45</v>
      </c>
      <c r="G99" s="136"/>
      <c r="S99" s="136"/>
      <c r="T99" s="136"/>
    </row>
    <row r="100" spans="1:20" s="92" customFormat="1" ht="28.5">
      <c r="A100" s="88" t="s">
        <v>405</v>
      </c>
      <c r="B100" s="91" t="s">
        <v>404</v>
      </c>
      <c r="C100" s="89"/>
      <c r="D100" s="89"/>
      <c r="E100" s="357">
        <f>E101+E107+E113</f>
        <v>823.856</v>
      </c>
      <c r="G100" s="143"/>
      <c r="O100" s="101"/>
      <c r="S100" s="143"/>
      <c r="T100" s="143"/>
    </row>
    <row r="101" spans="1:20" s="101" customFormat="1" ht="42.75">
      <c r="A101" s="88" t="s">
        <v>406</v>
      </c>
      <c r="B101" s="91" t="s">
        <v>387</v>
      </c>
      <c r="C101" s="89"/>
      <c r="D101" s="89"/>
      <c r="E101" s="357">
        <f>E102</f>
        <v>218.62</v>
      </c>
      <c r="G101" s="135"/>
      <c r="S101" s="135"/>
      <c r="T101" s="135"/>
    </row>
    <row r="102" spans="1:20" s="29" customFormat="1" ht="25.5">
      <c r="A102" s="23" t="s">
        <v>470</v>
      </c>
      <c r="B102" s="65" t="s">
        <v>387</v>
      </c>
      <c r="C102" s="21" t="s">
        <v>221</v>
      </c>
      <c r="D102" s="21"/>
      <c r="E102" s="338">
        <f>E103</f>
        <v>218.62</v>
      </c>
      <c r="G102" s="136"/>
      <c r="S102" s="136"/>
      <c r="T102" s="136"/>
    </row>
    <row r="103" spans="1:20" s="26" customFormat="1" ht="51">
      <c r="A103" s="25" t="s">
        <v>471</v>
      </c>
      <c r="B103" s="65" t="s">
        <v>387</v>
      </c>
      <c r="C103" s="21" t="s">
        <v>227</v>
      </c>
      <c r="D103" s="21"/>
      <c r="E103" s="338">
        <f>E105</f>
        <v>218.62</v>
      </c>
      <c r="G103" s="138"/>
      <c r="O103" s="62"/>
      <c r="S103" s="138"/>
      <c r="T103" s="138"/>
    </row>
    <row r="104" spans="1:20" s="26" customFormat="1" ht="25.5">
      <c r="A104" s="47" t="s">
        <v>226</v>
      </c>
      <c r="B104" s="65" t="s">
        <v>387</v>
      </c>
      <c r="C104" s="21" t="s">
        <v>227</v>
      </c>
      <c r="D104" s="21"/>
      <c r="E104" s="338">
        <f>E105</f>
        <v>218.62</v>
      </c>
      <c r="G104" s="138"/>
      <c r="O104" s="62"/>
      <c r="S104" s="138"/>
      <c r="T104" s="138"/>
    </row>
    <row r="105" spans="1:20" s="29" customFormat="1" ht="89.25">
      <c r="A105" s="31" t="s">
        <v>472</v>
      </c>
      <c r="B105" s="66" t="s">
        <v>387</v>
      </c>
      <c r="C105" s="1" t="s">
        <v>228</v>
      </c>
      <c r="D105" s="1"/>
      <c r="E105" s="362">
        <f>E106</f>
        <v>218.62</v>
      </c>
      <c r="G105" s="136"/>
      <c r="S105" s="136"/>
      <c r="T105" s="136"/>
    </row>
    <row r="106" spans="1:20" s="29" customFormat="1" ht="26.25" customHeight="1">
      <c r="A106" s="31" t="s">
        <v>575</v>
      </c>
      <c r="B106" s="66" t="s">
        <v>387</v>
      </c>
      <c r="C106" s="1" t="s">
        <v>228</v>
      </c>
      <c r="D106" s="36">
        <v>240</v>
      </c>
      <c r="E106" s="362">
        <v>218.62</v>
      </c>
      <c r="G106" s="136"/>
      <c r="S106" s="136"/>
      <c r="T106" s="136"/>
    </row>
    <row r="107" spans="1:20" s="99" customFormat="1" ht="15">
      <c r="A107" s="96" t="s">
        <v>421</v>
      </c>
      <c r="B107" s="95" t="s">
        <v>422</v>
      </c>
      <c r="C107" s="97"/>
      <c r="D107" s="98"/>
      <c r="E107" s="363">
        <f>E108</f>
        <v>62.236</v>
      </c>
      <c r="G107" s="144"/>
      <c r="O107" s="102"/>
      <c r="S107" s="144"/>
      <c r="T107" s="144"/>
    </row>
    <row r="108" spans="1:20" s="29" customFormat="1" ht="25.5">
      <c r="A108" s="23" t="s">
        <v>470</v>
      </c>
      <c r="B108" s="65" t="s">
        <v>422</v>
      </c>
      <c r="C108" s="21" t="s">
        <v>221</v>
      </c>
      <c r="D108" s="21"/>
      <c r="E108" s="338">
        <f>E111</f>
        <v>62.236</v>
      </c>
      <c r="G108" s="136"/>
      <c r="S108" s="136"/>
      <c r="T108" s="136"/>
    </row>
    <row r="109" spans="1:20" s="29" customFormat="1" ht="38.25">
      <c r="A109" s="23" t="s">
        <v>505</v>
      </c>
      <c r="B109" s="118" t="s">
        <v>422</v>
      </c>
      <c r="C109" s="119" t="s">
        <v>225</v>
      </c>
      <c r="D109" s="21"/>
      <c r="E109" s="338">
        <f>E111</f>
        <v>62.236</v>
      </c>
      <c r="G109" s="136"/>
      <c r="S109" s="136"/>
      <c r="T109" s="136"/>
    </row>
    <row r="110" spans="1:20" s="29" customFormat="1" ht="25.5">
      <c r="A110" s="47" t="s">
        <v>222</v>
      </c>
      <c r="B110" s="118" t="s">
        <v>422</v>
      </c>
      <c r="C110" s="119" t="s">
        <v>224</v>
      </c>
      <c r="D110" s="21"/>
      <c r="E110" s="338">
        <f>E111</f>
        <v>62.236</v>
      </c>
      <c r="G110" s="136"/>
      <c r="S110" s="136"/>
      <c r="T110" s="136"/>
    </row>
    <row r="111" spans="1:5" ht="51">
      <c r="A111" s="52" t="s">
        <v>473</v>
      </c>
      <c r="B111" s="45" t="s">
        <v>422</v>
      </c>
      <c r="C111" s="117" t="s">
        <v>223</v>
      </c>
      <c r="D111" s="55"/>
      <c r="E111" s="339">
        <f>E112</f>
        <v>62.236</v>
      </c>
    </row>
    <row r="112" spans="1:5" ht="25.5" customHeight="1">
      <c r="A112" s="31" t="s">
        <v>575</v>
      </c>
      <c r="B112" s="45" t="s">
        <v>422</v>
      </c>
      <c r="C112" s="117" t="s">
        <v>223</v>
      </c>
      <c r="D112" s="36">
        <v>240</v>
      </c>
      <c r="E112" s="339">
        <v>62.236</v>
      </c>
    </row>
    <row r="113" spans="1:20" s="92" customFormat="1" ht="28.5">
      <c r="A113" s="94" t="s">
        <v>419</v>
      </c>
      <c r="B113" s="95" t="s">
        <v>420</v>
      </c>
      <c r="C113" s="89"/>
      <c r="D113" s="89"/>
      <c r="E113" s="357">
        <f>E114</f>
        <v>543</v>
      </c>
      <c r="G113" s="143"/>
      <c r="O113" s="101"/>
      <c r="S113" s="143"/>
      <c r="T113" s="143"/>
    </row>
    <row r="114" spans="1:20" s="29" customFormat="1" ht="25.5">
      <c r="A114" s="23" t="s">
        <v>470</v>
      </c>
      <c r="B114" s="65" t="s">
        <v>420</v>
      </c>
      <c r="C114" s="21" t="s">
        <v>221</v>
      </c>
      <c r="D114" s="21"/>
      <c r="E114" s="338">
        <f>E115</f>
        <v>543</v>
      </c>
      <c r="G114" s="136"/>
      <c r="S114" s="136"/>
      <c r="T114" s="136"/>
    </row>
    <row r="115" spans="1:20" s="26" customFormat="1" ht="51">
      <c r="A115" s="47" t="s">
        <v>474</v>
      </c>
      <c r="B115" s="48" t="s">
        <v>420</v>
      </c>
      <c r="C115" s="57" t="s">
        <v>220</v>
      </c>
      <c r="D115" s="56"/>
      <c r="E115" s="364">
        <f>E117</f>
        <v>543</v>
      </c>
      <c r="G115" s="138"/>
      <c r="O115" s="62"/>
      <c r="S115" s="138"/>
      <c r="T115" s="138"/>
    </row>
    <row r="116" spans="1:20" s="26" customFormat="1" ht="25.5">
      <c r="A116" s="47" t="s">
        <v>217</v>
      </c>
      <c r="B116" s="48" t="s">
        <v>420</v>
      </c>
      <c r="C116" s="57" t="s">
        <v>218</v>
      </c>
      <c r="D116" s="56"/>
      <c r="E116" s="364">
        <f>E117</f>
        <v>543</v>
      </c>
      <c r="G116" s="138"/>
      <c r="O116" s="62"/>
      <c r="S116" s="138"/>
      <c r="T116" s="138"/>
    </row>
    <row r="117" spans="1:20" s="62" customFormat="1" ht="63.75">
      <c r="A117" s="52" t="s">
        <v>565</v>
      </c>
      <c r="B117" s="45" t="s">
        <v>420</v>
      </c>
      <c r="C117" s="49" t="s">
        <v>219</v>
      </c>
      <c r="D117" s="56"/>
      <c r="E117" s="339">
        <f>E118</f>
        <v>543</v>
      </c>
      <c r="G117" s="145"/>
      <c r="S117" s="145"/>
      <c r="T117" s="145"/>
    </row>
    <row r="118" spans="1:20" s="62" customFormat="1" ht="25.5">
      <c r="A118" s="33" t="s">
        <v>361</v>
      </c>
      <c r="B118" s="45" t="s">
        <v>420</v>
      </c>
      <c r="C118" s="49" t="s">
        <v>219</v>
      </c>
      <c r="D118" s="44">
        <v>244</v>
      </c>
      <c r="E118" s="339">
        <v>543</v>
      </c>
      <c r="G118" s="145"/>
      <c r="S118" s="145"/>
      <c r="T118" s="145"/>
    </row>
    <row r="119" spans="1:20" s="92" customFormat="1" ht="15">
      <c r="A119" s="88" t="s">
        <v>408</v>
      </c>
      <c r="B119" s="91" t="s">
        <v>407</v>
      </c>
      <c r="C119" s="89"/>
      <c r="D119" s="89"/>
      <c r="E119" s="365">
        <f>E120+E152</f>
        <v>6332.52</v>
      </c>
      <c r="G119" s="143"/>
      <c r="O119" s="101"/>
      <c r="S119" s="143"/>
      <c r="T119" s="143"/>
    </row>
    <row r="120" spans="1:20" s="101" customFormat="1" ht="15">
      <c r="A120" s="96" t="s">
        <v>415</v>
      </c>
      <c r="B120" s="95" t="s">
        <v>416</v>
      </c>
      <c r="C120" s="97"/>
      <c r="D120" s="115"/>
      <c r="E120" s="366">
        <f>E121+E147</f>
        <v>6012.52</v>
      </c>
      <c r="G120" s="135"/>
      <c r="S120" s="135"/>
      <c r="T120" s="135"/>
    </row>
    <row r="121" spans="1:18" ht="25.5">
      <c r="A121" s="47" t="s">
        <v>475</v>
      </c>
      <c r="B121" s="48" t="s">
        <v>416</v>
      </c>
      <c r="C121" s="51" t="s">
        <v>246</v>
      </c>
      <c r="D121" s="54"/>
      <c r="E121" s="364">
        <f>E122+E138</f>
        <v>6012.52</v>
      </c>
      <c r="R121" s="162"/>
    </row>
    <row r="122" spans="1:20" s="59" customFormat="1" ht="51">
      <c r="A122" s="47" t="s">
        <v>476</v>
      </c>
      <c r="B122" s="48" t="s">
        <v>416</v>
      </c>
      <c r="C122" s="51" t="s">
        <v>209</v>
      </c>
      <c r="D122" s="53"/>
      <c r="E122" s="364">
        <f>E123</f>
        <v>5512.52</v>
      </c>
      <c r="G122" s="141"/>
      <c r="O122" s="18"/>
      <c r="S122" s="141"/>
      <c r="T122" s="141"/>
    </row>
    <row r="123" spans="1:20" s="59" customFormat="1" ht="38.25">
      <c r="A123" s="47" t="s">
        <v>248</v>
      </c>
      <c r="B123" s="48" t="s">
        <v>416</v>
      </c>
      <c r="C123" s="51" t="s">
        <v>210</v>
      </c>
      <c r="D123" s="53"/>
      <c r="E123" s="364">
        <f>E124+E126+E136+E128</f>
        <v>5512.52</v>
      </c>
      <c r="G123" s="141"/>
      <c r="O123" s="18"/>
      <c r="S123" s="141"/>
      <c r="T123" s="141"/>
    </row>
    <row r="124" spans="1:20" s="59" customFormat="1" ht="25.5">
      <c r="A124" s="52" t="s">
        <v>249</v>
      </c>
      <c r="B124" s="45" t="s">
        <v>416</v>
      </c>
      <c r="C124" s="43" t="s">
        <v>207</v>
      </c>
      <c r="D124" s="53"/>
      <c r="E124" s="339">
        <v>930.2</v>
      </c>
      <c r="G124" s="141"/>
      <c r="O124" s="18"/>
      <c r="S124" s="141"/>
      <c r="T124" s="141"/>
    </row>
    <row r="125" spans="1:20" s="26" customFormat="1" ht="30" customHeight="1">
      <c r="A125" s="31" t="s">
        <v>575</v>
      </c>
      <c r="B125" s="45" t="s">
        <v>416</v>
      </c>
      <c r="C125" s="43" t="s">
        <v>207</v>
      </c>
      <c r="D125" s="44">
        <v>240</v>
      </c>
      <c r="E125" s="339">
        <v>930.2</v>
      </c>
      <c r="G125" s="138"/>
      <c r="O125" s="62"/>
      <c r="S125" s="138"/>
      <c r="T125" s="138"/>
    </row>
    <row r="126" spans="1:5" ht="25.5">
      <c r="A126" s="52" t="s">
        <v>249</v>
      </c>
      <c r="B126" s="45" t="s">
        <v>416</v>
      </c>
      <c r="C126" s="43" t="s">
        <v>208</v>
      </c>
      <c r="D126" s="54"/>
      <c r="E126" s="339">
        <f>E127</f>
        <v>842.3435</v>
      </c>
    </row>
    <row r="127" spans="1:23" s="26" customFormat="1" ht="30" customHeight="1">
      <c r="A127" s="31" t="s">
        <v>575</v>
      </c>
      <c r="B127" s="45" t="s">
        <v>416</v>
      </c>
      <c r="C127" s="43" t="s">
        <v>208</v>
      </c>
      <c r="D127" s="44">
        <v>240</v>
      </c>
      <c r="E127" s="339">
        <f>1150+386.52-694.1765</f>
        <v>842.3435</v>
      </c>
      <c r="G127" s="138"/>
      <c r="O127" s="62"/>
      <c r="S127" s="138"/>
      <c r="T127" s="138"/>
      <c r="W127" s="26" t="s">
        <v>305</v>
      </c>
    </row>
    <row r="128" spans="1:5" ht="12.75">
      <c r="A128" s="52" t="s">
        <v>325</v>
      </c>
      <c r="B128" s="45" t="s">
        <v>416</v>
      </c>
      <c r="C128" s="43" t="s">
        <v>324</v>
      </c>
      <c r="D128" s="54"/>
      <c r="E128" s="339">
        <f>E129</f>
        <v>3589.9765</v>
      </c>
    </row>
    <row r="129" spans="1:23" s="26" customFormat="1" ht="30" customHeight="1">
      <c r="A129" s="31" t="s">
        <v>575</v>
      </c>
      <c r="B129" s="45" t="s">
        <v>416</v>
      </c>
      <c r="C129" s="43" t="s">
        <v>324</v>
      </c>
      <c r="D129" s="44">
        <v>240</v>
      </c>
      <c r="E129" s="339">
        <f>2895.8+694.1765</f>
        <v>3589.9765</v>
      </c>
      <c r="G129" s="138"/>
      <c r="O129" s="62"/>
      <c r="S129" s="138"/>
      <c r="T129" s="138"/>
      <c r="W129" s="26" t="s">
        <v>305</v>
      </c>
    </row>
    <row r="130" spans="1:20" s="29" customFormat="1" ht="51.75" hidden="1">
      <c r="A130" s="42" t="s">
        <v>592</v>
      </c>
      <c r="B130" s="66" t="s">
        <v>416</v>
      </c>
      <c r="C130" s="43" t="s">
        <v>573</v>
      </c>
      <c r="D130" s="44"/>
      <c r="E130" s="339">
        <f>E131</f>
        <v>0</v>
      </c>
      <c r="S130" s="136"/>
      <c r="T130" s="136"/>
    </row>
    <row r="131" spans="1:20" s="29" customFormat="1" ht="30" customHeight="1" hidden="1">
      <c r="A131" s="31" t="s">
        <v>575</v>
      </c>
      <c r="B131" s="66" t="s">
        <v>416</v>
      </c>
      <c r="C131" s="43" t="s">
        <v>573</v>
      </c>
      <c r="D131" s="36">
        <v>240</v>
      </c>
      <c r="E131" s="339"/>
      <c r="S131" s="136"/>
      <c r="T131" s="136"/>
    </row>
    <row r="132" spans="1:5" ht="25.5" hidden="1">
      <c r="A132" s="52" t="s">
        <v>543</v>
      </c>
      <c r="B132" s="45" t="s">
        <v>416</v>
      </c>
      <c r="C132" s="43" t="s">
        <v>542</v>
      </c>
      <c r="D132" s="54"/>
      <c r="E132" s="339">
        <f>E133</f>
        <v>0</v>
      </c>
    </row>
    <row r="133" spans="1:20" s="26" customFormat="1" ht="25.5" hidden="1">
      <c r="A133" s="33" t="s">
        <v>361</v>
      </c>
      <c r="B133" s="45" t="s">
        <v>416</v>
      </c>
      <c r="C133" s="43" t="s">
        <v>542</v>
      </c>
      <c r="D133" s="44">
        <v>244</v>
      </c>
      <c r="E133" s="339"/>
      <c r="G133" s="138"/>
      <c r="O133" s="62"/>
      <c r="S133" s="138"/>
      <c r="T133" s="138"/>
    </row>
    <row r="134" spans="1:5" ht="12.75" hidden="1">
      <c r="A134" s="52" t="s">
        <v>107</v>
      </c>
      <c r="B134" s="45" t="s">
        <v>416</v>
      </c>
      <c r="C134" s="43" t="s">
        <v>542</v>
      </c>
      <c r="D134" s="54"/>
      <c r="E134" s="339">
        <f>E135</f>
        <v>0</v>
      </c>
    </row>
    <row r="135" spans="1:20" s="26" customFormat="1" ht="25.5" hidden="1">
      <c r="A135" s="33" t="s">
        <v>361</v>
      </c>
      <c r="B135" s="45" t="s">
        <v>416</v>
      </c>
      <c r="C135" s="43" t="s">
        <v>106</v>
      </c>
      <c r="D135" s="44">
        <v>244</v>
      </c>
      <c r="E135" s="339"/>
      <c r="G135" s="138"/>
      <c r="O135" s="62"/>
      <c r="S135" s="138"/>
      <c r="T135" s="138"/>
    </row>
    <row r="136" spans="1:5" ht="25.5">
      <c r="A136" s="52" t="s">
        <v>250</v>
      </c>
      <c r="B136" s="45" t="s">
        <v>416</v>
      </c>
      <c r="C136" s="43" t="s">
        <v>247</v>
      </c>
      <c r="D136" s="54"/>
      <c r="E136" s="339">
        <f>E137</f>
        <v>150</v>
      </c>
    </row>
    <row r="137" spans="1:20" s="26" customFormat="1" ht="30" customHeight="1">
      <c r="A137" s="31" t="s">
        <v>575</v>
      </c>
      <c r="B137" s="45" t="s">
        <v>416</v>
      </c>
      <c r="C137" s="43" t="s">
        <v>247</v>
      </c>
      <c r="D137" s="44">
        <v>240</v>
      </c>
      <c r="E137" s="339">
        <v>150</v>
      </c>
      <c r="G137" s="138"/>
      <c r="O137" s="62"/>
      <c r="S137" s="138"/>
      <c r="T137" s="138"/>
    </row>
    <row r="138" spans="1:5" ht="28.5" customHeight="1">
      <c r="A138" s="47" t="s">
        <v>475</v>
      </c>
      <c r="B138" s="48" t="s">
        <v>416</v>
      </c>
      <c r="C138" s="51" t="s">
        <v>246</v>
      </c>
      <c r="D138" s="54"/>
      <c r="E138" s="364">
        <f>E139</f>
        <v>500</v>
      </c>
    </row>
    <row r="139" spans="1:20" s="63" customFormat="1" ht="63.75">
      <c r="A139" s="47" t="s">
        <v>479</v>
      </c>
      <c r="B139" s="48" t="s">
        <v>416</v>
      </c>
      <c r="C139" s="51" t="s">
        <v>214</v>
      </c>
      <c r="D139" s="56"/>
      <c r="E139" s="364">
        <f>E141+E145</f>
        <v>500</v>
      </c>
      <c r="G139" s="140"/>
      <c r="O139" s="29"/>
      <c r="S139" s="140"/>
      <c r="T139" s="140"/>
    </row>
    <row r="140" spans="1:20" s="63" customFormat="1" ht="38.25">
      <c r="A140" s="47" t="s">
        <v>211</v>
      </c>
      <c r="B140" s="48" t="s">
        <v>416</v>
      </c>
      <c r="C140" s="51" t="s">
        <v>212</v>
      </c>
      <c r="D140" s="56"/>
      <c r="E140" s="364">
        <f>E141</f>
        <v>500</v>
      </c>
      <c r="G140" s="140"/>
      <c r="O140" s="29"/>
      <c r="S140" s="140"/>
      <c r="T140" s="140"/>
    </row>
    <row r="141" spans="1:5" ht="89.25">
      <c r="A141" s="52" t="s">
        <v>522</v>
      </c>
      <c r="B141" s="45" t="s">
        <v>416</v>
      </c>
      <c r="C141" s="43" t="s">
        <v>213</v>
      </c>
      <c r="D141" s="54"/>
      <c r="E141" s="339">
        <f>E142</f>
        <v>500</v>
      </c>
    </row>
    <row r="142" spans="1:5" ht="28.5" customHeight="1">
      <c r="A142" s="31" t="s">
        <v>575</v>
      </c>
      <c r="B142" s="45" t="s">
        <v>416</v>
      </c>
      <c r="C142" s="43" t="s">
        <v>213</v>
      </c>
      <c r="D142" s="36">
        <v>240</v>
      </c>
      <c r="E142" s="339">
        <v>500</v>
      </c>
    </row>
    <row r="143" spans="1:20" s="63" customFormat="1" ht="55.5" customHeight="1">
      <c r="A143" s="52" t="s">
        <v>480</v>
      </c>
      <c r="B143" s="45" t="s">
        <v>416</v>
      </c>
      <c r="C143" s="43" t="s">
        <v>481</v>
      </c>
      <c r="D143" s="54"/>
      <c r="E143" s="339">
        <f>E144</f>
        <v>0</v>
      </c>
      <c r="G143" s="140"/>
      <c r="O143" s="155"/>
      <c r="S143" s="140"/>
      <c r="T143" s="140"/>
    </row>
    <row r="144" spans="1:20" s="63" customFormat="1" ht="26.25" customHeight="1">
      <c r="A144" s="31" t="s">
        <v>575</v>
      </c>
      <c r="B144" s="45" t="s">
        <v>416</v>
      </c>
      <c r="C144" s="43" t="s">
        <v>481</v>
      </c>
      <c r="D144" s="36">
        <v>240</v>
      </c>
      <c r="E144" s="339">
        <f>500+300-200-50-550</f>
        <v>0</v>
      </c>
      <c r="G144" s="140"/>
      <c r="O144" s="29"/>
      <c r="S144" s="140"/>
      <c r="T144" s="140"/>
    </row>
    <row r="145" spans="1:20" s="64" customFormat="1" ht="54.75" customHeight="1">
      <c r="A145" s="323" t="s">
        <v>616</v>
      </c>
      <c r="B145" s="37" t="s">
        <v>416</v>
      </c>
      <c r="C145" s="36" t="s">
        <v>615</v>
      </c>
      <c r="D145" s="36"/>
      <c r="E145" s="360">
        <f>E146</f>
        <v>0</v>
      </c>
      <c r="G145" s="142"/>
      <c r="S145" s="142"/>
      <c r="T145" s="142"/>
    </row>
    <row r="146" spans="1:20" s="64" customFormat="1" ht="18.75" customHeight="1">
      <c r="A146" s="3" t="s">
        <v>584</v>
      </c>
      <c r="B146" s="37" t="s">
        <v>416</v>
      </c>
      <c r="C146" s="36" t="s">
        <v>615</v>
      </c>
      <c r="D146" s="36">
        <v>610</v>
      </c>
      <c r="E146" s="360"/>
      <c r="G146" s="142"/>
      <c r="S146" s="142"/>
      <c r="T146" s="142"/>
    </row>
    <row r="147" spans="1:20" s="29" customFormat="1" ht="18.75" customHeight="1">
      <c r="A147" s="23" t="s">
        <v>428</v>
      </c>
      <c r="B147" s="48" t="s">
        <v>416</v>
      </c>
      <c r="C147" s="51" t="s">
        <v>392</v>
      </c>
      <c r="D147" s="40"/>
      <c r="E147" s="364">
        <f>E148+E150</f>
        <v>0</v>
      </c>
      <c r="S147" s="136"/>
      <c r="T147" s="136"/>
    </row>
    <row r="148" spans="1:20" s="63" customFormat="1" ht="30.75" customHeight="1">
      <c r="A148" s="52" t="s">
        <v>571</v>
      </c>
      <c r="B148" s="45" t="s">
        <v>416</v>
      </c>
      <c r="C148" s="43" t="s">
        <v>570</v>
      </c>
      <c r="D148" s="54"/>
      <c r="E148" s="339">
        <f>E149</f>
        <v>0</v>
      </c>
      <c r="G148" s="140"/>
      <c r="O148" s="155"/>
      <c r="S148" s="140"/>
      <c r="T148" s="140"/>
    </row>
    <row r="149" spans="1:20" s="63" customFormat="1" ht="28.5" customHeight="1">
      <c r="A149" s="31" t="s">
        <v>575</v>
      </c>
      <c r="B149" s="45" t="s">
        <v>416</v>
      </c>
      <c r="C149" s="43" t="s">
        <v>570</v>
      </c>
      <c r="D149" s="36">
        <v>240</v>
      </c>
      <c r="E149" s="339"/>
      <c r="G149" s="140"/>
      <c r="O149" s="29"/>
      <c r="S149" s="140"/>
      <c r="T149" s="140"/>
    </row>
    <row r="150" spans="1:20" s="29" customFormat="1" ht="25.5">
      <c r="A150" s="33" t="s">
        <v>530</v>
      </c>
      <c r="B150" s="45" t="s">
        <v>416</v>
      </c>
      <c r="C150" s="43" t="s">
        <v>529</v>
      </c>
      <c r="D150" s="44"/>
      <c r="E150" s="339">
        <f>E151</f>
        <v>0</v>
      </c>
      <c r="S150" s="136"/>
      <c r="T150" s="136"/>
    </row>
    <row r="151" spans="1:20" s="29" customFormat="1" ht="25.5">
      <c r="A151" s="33" t="s">
        <v>361</v>
      </c>
      <c r="B151" s="45" t="s">
        <v>416</v>
      </c>
      <c r="C151" s="43" t="s">
        <v>529</v>
      </c>
      <c r="D151" s="44">
        <v>244</v>
      </c>
      <c r="E151" s="339"/>
      <c r="S151" s="136"/>
      <c r="T151" s="136"/>
    </row>
    <row r="152" spans="1:20" s="92" customFormat="1" ht="15">
      <c r="A152" s="88" t="s">
        <v>356</v>
      </c>
      <c r="B152" s="91" t="s">
        <v>355</v>
      </c>
      <c r="C152" s="89"/>
      <c r="D152" s="89"/>
      <c r="E152" s="357">
        <f>E153+E158</f>
        <v>320</v>
      </c>
      <c r="G152" s="143"/>
      <c r="O152" s="101"/>
      <c r="S152" s="143"/>
      <c r="T152" s="143"/>
    </row>
    <row r="153" spans="1:20" s="29" customFormat="1" ht="25.5">
      <c r="A153" s="23" t="s">
        <v>428</v>
      </c>
      <c r="B153" s="65" t="s">
        <v>355</v>
      </c>
      <c r="C153" s="40" t="s">
        <v>132</v>
      </c>
      <c r="D153" s="40"/>
      <c r="E153" s="359">
        <f>E154</f>
        <v>300</v>
      </c>
      <c r="G153" s="136"/>
      <c r="S153" s="136"/>
      <c r="T153" s="136"/>
    </row>
    <row r="154" spans="1:20" s="26" customFormat="1" ht="25.5">
      <c r="A154" s="25" t="s">
        <v>395</v>
      </c>
      <c r="B154" s="20" t="s">
        <v>355</v>
      </c>
      <c r="C154" s="61" t="s">
        <v>131</v>
      </c>
      <c r="D154" s="61"/>
      <c r="E154" s="338">
        <f>E156</f>
        <v>300</v>
      </c>
      <c r="G154" s="138"/>
      <c r="O154" s="62"/>
      <c r="S154" s="138"/>
      <c r="T154" s="138"/>
    </row>
    <row r="155" spans="1:20" s="26" customFormat="1" ht="25.5">
      <c r="A155" s="25" t="s">
        <v>395</v>
      </c>
      <c r="B155" s="20" t="s">
        <v>355</v>
      </c>
      <c r="C155" s="61" t="s">
        <v>130</v>
      </c>
      <c r="D155" s="61"/>
      <c r="E155" s="338">
        <f>E156</f>
        <v>300</v>
      </c>
      <c r="G155" s="138"/>
      <c r="O155" s="62"/>
      <c r="S155" s="138"/>
      <c r="T155" s="138"/>
    </row>
    <row r="156" spans="1:20" s="29" customFormat="1" ht="25.5">
      <c r="A156" s="31" t="s">
        <v>482</v>
      </c>
      <c r="B156" s="66" t="s">
        <v>355</v>
      </c>
      <c r="C156" s="1" t="s">
        <v>206</v>
      </c>
      <c r="D156" s="1"/>
      <c r="E156" s="362">
        <f>E157</f>
        <v>300</v>
      </c>
      <c r="G156" s="136"/>
      <c r="S156" s="136"/>
      <c r="T156" s="136"/>
    </row>
    <row r="157" spans="1:20" s="29" customFormat="1" ht="27.75" customHeight="1">
      <c r="A157" s="31" t="s">
        <v>575</v>
      </c>
      <c r="B157" s="66" t="s">
        <v>355</v>
      </c>
      <c r="C157" s="1" t="s">
        <v>206</v>
      </c>
      <c r="D157" s="36">
        <v>240</v>
      </c>
      <c r="E157" s="362">
        <v>300</v>
      </c>
      <c r="G157" s="136"/>
      <c r="S157" s="136"/>
      <c r="T157" s="136"/>
    </row>
    <row r="158" spans="1:20" s="26" customFormat="1" ht="38.25">
      <c r="A158" s="25" t="s">
        <v>599</v>
      </c>
      <c r="B158" s="20" t="s">
        <v>355</v>
      </c>
      <c r="C158" s="61" t="s">
        <v>205</v>
      </c>
      <c r="D158" s="61"/>
      <c r="E158" s="338">
        <f>E161</f>
        <v>20</v>
      </c>
      <c r="G158" s="138"/>
      <c r="O158" s="62"/>
      <c r="S158" s="138"/>
      <c r="T158" s="138"/>
    </row>
    <row r="159" spans="1:20" s="26" customFormat="1" ht="63.75">
      <c r="A159" s="25" t="s">
        <v>605</v>
      </c>
      <c r="B159" s="65" t="s">
        <v>355</v>
      </c>
      <c r="C159" s="61" t="s">
        <v>202</v>
      </c>
      <c r="D159" s="61"/>
      <c r="E159" s="338">
        <f>E160</f>
        <v>20</v>
      </c>
      <c r="G159" s="138"/>
      <c r="O159" s="62"/>
      <c r="S159" s="138"/>
      <c r="T159" s="138"/>
    </row>
    <row r="160" spans="1:20" s="26" customFormat="1" ht="15.75" customHeight="1">
      <c r="A160" s="25" t="s">
        <v>201</v>
      </c>
      <c r="B160" s="65" t="s">
        <v>355</v>
      </c>
      <c r="C160" s="61" t="s">
        <v>203</v>
      </c>
      <c r="D160" s="61"/>
      <c r="E160" s="338">
        <f>E161</f>
        <v>20</v>
      </c>
      <c r="G160" s="138"/>
      <c r="O160" s="62"/>
      <c r="S160" s="138"/>
      <c r="T160" s="138"/>
    </row>
    <row r="161" spans="1:20" s="29" customFormat="1" ht="25.5">
      <c r="A161" s="31" t="s">
        <v>600</v>
      </c>
      <c r="B161" s="66" t="s">
        <v>355</v>
      </c>
      <c r="C161" s="1" t="s">
        <v>204</v>
      </c>
      <c r="D161" s="1"/>
      <c r="E161" s="362">
        <f>E162</f>
        <v>20</v>
      </c>
      <c r="G161" s="136"/>
      <c r="S161" s="136"/>
      <c r="T161" s="136"/>
    </row>
    <row r="162" spans="1:20" s="29" customFormat="1" ht="27.75" customHeight="1">
      <c r="A162" s="31" t="s">
        <v>575</v>
      </c>
      <c r="B162" s="66" t="s">
        <v>355</v>
      </c>
      <c r="C162" s="1" t="s">
        <v>204</v>
      </c>
      <c r="D162" s="36">
        <v>240</v>
      </c>
      <c r="E162" s="362">
        <v>20</v>
      </c>
      <c r="G162" s="136"/>
      <c r="S162" s="136"/>
      <c r="T162" s="136"/>
    </row>
    <row r="163" spans="1:20" s="92" customFormat="1" ht="15">
      <c r="A163" s="124" t="s">
        <v>426</v>
      </c>
      <c r="B163" s="91" t="s">
        <v>398</v>
      </c>
      <c r="C163" s="89"/>
      <c r="D163" s="89"/>
      <c r="E163" s="357">
        <f>E164+E199+E237</f>
        <v>170881.65568000003</v>
      </c>
      <c r="G163" s="143"/>
      <c r="O163" s="101"/>
      <c r="S163" s="143"/>
      <c r="T163" s="143"/>
    </row>
    <row r="164" spans="1:20" s="101" customFormat="1" ht="15">
      <c r="A164" s="124" t="s">
        <v>348</v>
      </c>
      <c r="B164" s="91" t="s">
        <v>347</v>
      </c>
      <c r="C164" s="89"/>
      <c r="D164" s="89"/>
      <c r="E164" s="357">
        <f>E165+E174+E181</f>
        <v>142309.83032</v>
      </c>
      <c r="G164" s="135"/>
      <c r="S164" s="135"/>
      <c r="T164" s="135"/>
    </row>
    <row r="165" spans="1:20" s="29" customFormat="1" ht="25.5">
      <c r="A165" s="23" t="s">
        <v>428</v>
      </c>
      <c r="B165" s="65" t="s">
        <v>347</v>
      </c>
      <c r="C165" s="40" t="s">
        <v>132</v>
      </c>
      <c r="D165" s="40"/>
      <c r="E165" s="359">
        <f>E166</f>
        <v>1911</v>
      </c>
      <c r="G165" s="136"/>
      <c r="Q165" s="170"/>
      <c r="S165" s="136"/>
      <c r="T165" s="136"/>
    </row>
    <row r="166" spans="1:20" s="19" customFormat="1" ht="25.5">
      <c r="A166" s="25" t="s">
        <v>395</v>
      </c>
      <c r="B166" s="65" t="s">
        <v>347</v>
      </c>
      <c r="C166" s="21" t="s">
        <v>131</v>
      </c>
      <c r="D166" s="21"/>
      <c r="E166" s="338">
        <f>E168+E170+E172</f>
        <v>1911</v>
      </c>
      <c r="G166" s="134"/>
      <c r="S166" s="134"/>
      <c r="T166" s="134"/>
    </row>
    <row r="167" spans="1:20" s="19" customFormat="1" ht="25.5">
      <c r="A167" s="25" t="s">
        <v>395</v>
      </c>
      <c r="B167" s="65" t="s">
        <v>347</v>
      </c>
      <c r="C167" s="119" t="s">
        <v>130</v>
      </c>
      <c r="D167" s="21"/>
      <c r="E167" s="338">
        <f>E168+E170</f>
        <v>1911</v>
      </c>
      <c r="G167" s="134"/>
      <c r="S167" s="134"/>
      <c r="T167" s="134"/>
    </row>
    <row r="168" spans="1:5" ht="38.25">
      <c r="A168" s="87" t="s">
        <v>198</v>
      </c>
      <c r="B168" s="66" t="s">
        <v>347</v>
      </c>
      <c r="C168" s="43" t="s">
        <v>199</v>
      </c>
      <c r="D168" s="54"/>
      <c r="E168" s="339">
        <f>E169</f>
        <v>971</v>
      </c>
    </row>
    <row r="169" spans="1:5" ht="27" customHeight="1">
      <c r="A169" s="31" t="s">
        <v>575</v>
      </c>
      <c r="B169" s="66" t="s">
        <v>347</v>
      </c>
      <c r="C169" s="43" t="s">
        <v>199</v>
      </c>
      <c r="D169" s="36">
        <v>240</v>
      </c>
      <c r="E169" s="339">
        <v>971</v>
      </c>
    </row>
    <row r="170" spans="1:5" ht="38.25">
      <c r="A170" s="3" t="s">
        <v>569</v>
      </c>
      <c r="B170" s="66" t="s">
        <v>347</v>
      </c>
      <c r="C170" s="43" t="s">
        <v>200</v>
      </c>
      <c r="D170" s="116"/>
      <c r="E170" s="339">
        <f>E171</f>
        <v>940</v>
      </c>
    </row>
    <row r="171" spans="1:20" s="29" customFormat="1" ht="27.75" customHeight="1">
      <c r="A171" s="31" t="s">
        <v>575</v>
      </c>
      <c r="B171" s="66" t="s">
        <v>347</v>
      </c>
      <c r="C171" s="43" t="s">
        <v>200</v>
      </c>
      <c r="D171" s="36">
        <v>240</v>
      </c>
      <c r="E171" s="362">
        <f>1000-60</f>
        <v>940</v>
      </c>
      <c r="G171" s="136"/>
      <c r="S171" s="136"/>
      <c r="T171" s="136"/>
    </row>
    <row r="172" spans="1:5" ht="39" hidden="1">
      <c r="A172" s="3" t="s">
        <v>521</v>
      </c>
      <c r="B172" s="66" t="s">
        <v>347</v>
      </c>
      <c r="C172" s="43" t="s">
        <v>519</v>
      </c>
      <c r="D172" s="116"/>
      <c r="E172" s="339">
        <f>E173</f>
        <v>0</v>
      </c>
    </row>
    <row r="173" spans="1:20" s="29" customFormat="1" ht="25.5" hidden="1">
      <c r="A173" s="3" t="s">
        <v>350</v>
      </c>
      <c r="B173" s="66" t="s">
        <v>347</v>
      </c>
      <c r="C173" s="43" t="s">
        <v>519</v>
      </c>
      <c r="D173" s="1" t="s">
        <v>349</v>
      </c>
      <c r="E173" s="362"/>
      <c r="G173" s="136"/>
      <c r="S173" s="136"/>
      <c r="T173" s="136"/>
    </row>
    <row r="174" spans="1:20" s="59" customFormat="1" ht="51">
      <c r="A174" s="23" t="s">
        <v>116</v>
      </c>
      <c r="B174" s="20" t="s">
        <v>347</v>
      </c>
      <c r="C174" s="21" t="s">
        <v>175</v>
      </c>
      <c r="D174" s="21"/>
      <c r="E174" s="338">
        <f>E175</f>
        <v>500</v>
      </c>
      <c r="G174" s="141"/>
      <c r="O174" s="18"/>
      <c r="S174" s="141"/>
      <c r="T174" s="141"/>
    </row>
    <row r="175" spans="1:20" s="68" customFormat="1" ht="76.5">
      <c r="A175" s="108" t="s">
        <v>115</v>
      </c>
      <c r="B175" s="20" t="s">
        <v>347</v>
      </c>
      <c r="C175" s="21" t="s">
        <v>197</v>
      </c>
      <c r="D175" s="21"/>
      <c r="E175" s="338">
        <f>E177</f>
        <v>500</v>
      </c>
      <c r="G175" s="146"/>
      <c r="O175" s="19"/>
      <c r="S175" s="146"/>
      <c r="T175" s="146"/>
    </row>
    <row r="176" spans="1:20" s="68" customFormat="1" ht="25.5">
      <c r="A176" s="25" t="s">
        <v>195</v>
      </c>
      <c r="B176" s="65" t="s">
        <v>347</v>
      </c>
      <c r="C176" s="119" t="s">
        <v>196</v>
      </c>
      <c r="D176" s="21"/>
      <c r="E176" s="338">
        <f>E177</f>
        <v>500</v>
      </c>
      <c r="G176" s="146"/>
      <c r="O176" s="19"/>
      <c r="S176" s="146"/>
      <c r="T176" s="146"/>
    </row>
    <row r="177" spans="1:20" s="68" customFormat="1" ht="76.5">
      <c r="A177" s="30" t="s">
        <v>194</v>
      </c>
      <c r="B177" s="66" t="s">
        <v>347</v>
      </c>
      <c r="C177" s="117" t="s">
        <v>193</v>
      </c>
      <c r="D177" s="1"/>
      <c r="E177" s="362">
        <f>E178</f>
        <v>500</v>
      </c>
      <c r="G177" s="146"/>
      <c r="O177" s="19"/>
      <c r="S177" s="146"/>
      <c r="T177" s="146"/>
    </row>
    <row r="178" spans="1:20" s="67" customFormat="1" ht="15.75" customHeight="1">
      <c r="A178" s="31" t="s">
        <v>575</v>
      </c>
      <c r="B178" s="66" t="s">
        <v>347</v>
      </c>
      <c r="C178" s="117" t="s">
        <v>193</v>
      </c>
      <c r="D178" s="44">
        <v>240</v>
      </c>
      <c r="E178" s="339">
        <f>1445-475-490-180+200</f>
        <v>500</v>
      </c>
      <c r="G178" s="147"/>
      <c r="O178" s="160"/>
      <c r="S178" s="147"/>
      <c r="T178" s="147"/>
    </row>
    <row r="179" spans="1:20" s="68" customFormat="1" ht="64.5" hidden="1">
      <c r="A179" s="30" t="s">
        <v>520</v>
      </c>
      <c r="B179" s="66" t="s">
        <v>347</v>
      </c>
      <c r="C179" s="117" t="s">
        <v>489</v>
      </c>
      <c r="D179" s="1"/>
      <c r="E179" s="362">
        <f>E180</f>
        <v>0</v>
      </c>
      <c r="G179" s="146"/>
      <c r="O179" s="19"/>
      <c r="S179" s="146"/>
      <c r="T179" s="146"/>
    </row>
    <row r="180" spans="1:20" s="67" customFormat="1" ht="15.75" customHeight="1" hidden="1">
      <c r="A180" s="31" t="s">
        <v>575</v>
      </c>
      <c r="B180" s="66" t="s">
        <v>347</v>
      </c>
      <c r="C180" s="117" t="s">
        <v>489</v>
      </c>
      <c r="D180" s="44">
        <v>240</v>
      </c>
      <c r="E180" s="339"/>
      <c r="G180" s="147"/>
      <c r="O180" s="160"/>
      <c r="S180" s="147"/>
      <c r="T180" s="147"/>
    </row>
    <row r="181" spans="1:20" s="63" customFormat="1" ht="51">
      <c r="A181" s="47" t="s">
        <v>486</v>
      </c>
      <c r="B181" s="65" t="s">
        <v>347</v>
      </c>
      <c r="C181" s="48" t="s">
        <v>155</v>
      </c>
      <c r="D181" s="50"/>
      <c r="E181" s="364">
        <f>E182+E194</f>
        <v>139898.83032</v>
      </c>
      <c r="G181" s="140"/>
      <c r="O181" s="29"/>
      <c r="S181" s="140"/>
      <c r="T181" s="140"/>
    </row>
    <row r="182" spans="1:20" s="59" customFormat="1" ht="102">
      <c r="A182" s="47" t="s">
        <v>234</v>
      </c>
      <c r="B182" s="65" t="s">
        <v>347</v>
      </c>
      <c r="C182" s="51" t="s">
        <v>192</v>
      </c>
      <c r="D182" s="53"/>
      <c r="E182" s="364">
        <f>E184+E186+E192</f>
        <v>139898.83032</v>
      </c>
      <c r="G182" s="141"/>
      <c r="O182" s="18"/>
      <c r="S182" s="141"/>
      <c r="T182" s="141"/>
    </row>
    <row r="183" spans="1:20" s="59" customFormat="1" ht="25.5">
      <c r="A183" s="25" t="s">
        <v>189</v>
      </c>
      <c r="B183" s="65" t="s">
        <v>347</v>
      </c>
      <c r="C183" s="51" t="s">
        <v>190</v>
      </c>
      <c r="D183" s="330"/>
      <c r="E183" s="364">
        <f>E184</f>
        <v>63702.0321</v>
      </c>
      <c r="G183" s="141"/>
      <c r="H183" s="141"/>
      <c r="S183" s="141"/>
      <c r="T183" s="141"/>
    </row>
    <row r="184" spans="1:20" s="59" customFormat="1" ht="127.5">
      <c r="A184" s="52" t="s">
        <v>487</v>
      </c>
      <c r="B184" s="66" t="s">
        <v>347</v>
      </c>
      <c r="C184" s="43" t="s">
        <v>266</v>
      </c>
      <c r="D184" s="53"/>
      <c r="E184" s="364">
        <f>E185</f>
        <v>63702.0321</v>
      </c>
      <c r="G184" s="141"/>
      <c r="O184" s="18"/>
      <c r="S184" s="141"/>
      <c r="T184" s="141"/>
    </row>
    <row r="185" spans="1:8" ht="12.75">
      <c r="A185" s="33" t="s">
        <v>581</v>
      </c>
      <c r="B185" s="66" t="s">
        <v>347</v>
      </c>
      <c r="C185" s="43" t="s">
        <v>266</v>
      </c>
      <c r="D185" s="44">
        <v>410</v>
      </c>
      <c r="E185" s="339">
        <v>63702.0321</v>
      </c>
      <c r="H185" s="131"/>
    </row>
    <row r="186" spans="1:5" ht="127.5">
      <c r="A186" s="126" t="s">
        <v>525</v>
      </c>
      <c r="B186" s="127" t="s">
        <v>347</v>
      </c>
      <c r="C186" s="128" t="s">
        <v>267</v>
      </c>
      <c r="D186" s="129"/>
      <c r="E186" s="367">
        <f>E187+E189</f>
        <v>66869.79822</v>
      </c>
    </row>
    <row r="187" spans="1:5" ht="127.5">
      <c r="A187" s="52" t="s">
        <v>523</v>
      </c>
      <c r="B187" s="66" t="s">
        <v>347</v>
      </c>
      <c r="C187" s="43" t="s">
        <v>267</v>
      </c>
      <c r="D187" s="54"/>
      <c r="E187" s="339">
        <f>E188</f>
        <v>65296.79822</v>
      </c>
    </row>
    <row r="188" spans="1:8" ht="12.75">
      <c r="A188" s="33" t="s">
        <v>581</v>
      </c>
      <c r="B188" s="66" t="s">
        <v>347</v>
      </c>
      <c r="C188" s="43" t="s">
        <v>267</v>
      </c>
      <c r="D188" s="44">
        <v>410</v>
      </c>
      <c r="E188" s="339">
        <v>65296.79822</v>
      </c>
      <c r="H188" s="131"/>
    </row>
    <row r="189" spans="1:9" ht="127.5">
      <c r="A189" s="52" t="s">
        <v>524</v>
      </c>
      <c r="B189" s="66" t="s">
        <v>347</v>
      </c>
      <c r="C189" s="43" t="s">
        <v>280</v>
      </c>
      <c r="D189" s="54"/>
      <c r="E189" s="339">
        <f>E190</f>
        <v>1573</v>
      </c>
      <c r="I189" s="150"/>
    </row>
    <row r="190" spans="1:8" ht="12.75">
      <c r="A190" s="33" t="s">
        <v>581</v>
      </c>
      <c r="B190" s="66" t="s">
        <v>347</v>
      </c>
      <c r="C190" s="43" t="s">
        <v>280</v>
      </c>
      <c r="D190" s="44">
        <v>410</v>
      </c>
      <c r="E190" s="339">
        <v>1573</v>
      </c>
      <c r="H190" s="131"/>
    </row>
    <row r="191" spans="1:20" s="59" customFormat="1" ht="25.5" hidden="1">
      <c r="A191" s="25" t="s">
        <v>189</v>
      </c>
      <c r="B191" s="65" t="s">
        <v>347</v>
      </c>
      <c r="C191" s="51" t="s">
        <v>190</v>
      </c>
      <c r="D191" s="330"/>
      <c r="E191" s="364">
        <f>E192</f>
        <v>9327</v>
      </c>
      <c r="G191" s="141"/>
      <c r="H191" s="141"/>
      <c r="S191" s="141"/>
      <c r="T191" s="141"/>
    </row>
    <row r="192" spans="1:20" s="63" customFormat="1" ht="93" customHeight="1">
      <c r="A192" s="52" t="s">
        <v>235</v>
      </c>
      <c r="B192" s="66" t="s">
        <v>347</v>
      </c>
      <c r="C192" s="43" t="s">
        <v>191</v>
      </c>
      <c r="D192" s="54"/>
      <c r="E192" s="339">
        <f>E193</f>
        <v>9327</v>
      </c>
      <c r="G192" s="140"/>
      <c r="O192" s="29"/>
      <c r="S192" s="140"/>
      <c r="T192" s="140"/>
    </row>
    <row r="193" spans="1:20" s="59" customFormat="1" ht="14.25" customHeight="1">
      <c r="A193" s="3" t="s">
        <v>580</v>
      </c>
      <c r="B193" s="66" t="s">
        <v>347</v>
      </c>
      <c r="C193" s="43" t="s">
        <v>191</v>
      </c>
      <c r="D193" s="44">
        <v>410</v>
      </c>
      <c r="E193" s="339">
        <f>10900-1573</f>
        <v>9327</v>
      </c>
      <c r="G193" s="141"/>
      <c r="H193" s="141"/>
      <c r="O193" s="18"/>
      <c r="S193" s="141"/>
      <c r="T193" s="141"/>
    </row>
    <row r="194" spans="1:20" s="59" customFormat="1" ht="64.5" hidden="1">
      <c r="A194" s="47" t="s">
        <v>539</v>
      </c>
      <c r="B194" s="65" t="s">
        <v>347</v>
      </c>
      <c r="C194" s="51" t="s">
        <v>540</v>
      </c>
      <c r="D194" s="53"/>
      <c r="E194" s="364">
        <f>E195+E197</f>
        <v>0</v>
      </c>
      <c r="O194" s="18"/>
      <c r="S194" s="141"/>
      <c r="T194" s="141"/>
    </row>
    <row r="195" spans="1:20" s="59" customFormat="1" ht="90.75" hidden="1">
      <c r="A195" s="52" t="s">
        <v>546</v>
      </c>
      <c r="B195" s="66" t="s">
        <v>347</v>
      </c>
      <c r="C195" s="43" t="s">
        <v>541</v>
      </c>
      <c r="D195" s="53"/>
      <c r="E195" s="364">
        <f>E196</f>
        <v>0</v>
      </c>
      <c r="O195" s="18"/>
      <c r="S195" s="141"/>
      <c r="T195" s="141"/>
    </row>
    <row r="196" spans="1:7" ht="25.5" hidden="1">
      <c r="A196" s="3" t="s">
        <v>350</v>
      </c>
      <c r="B196" s="66" t="s">
        <v>347</v>
      </c>
      <c r="C196" s="43" t="s">
        <v>541</v>
      </c>
      <c r="D196" s="44">
        <v>414</v>
      </c>
      <c r="E196" s="339">
        <v>0</v>
      </c>
      <c r="G196" s="18"/>
    </row>
    <row r="197" spans="1:20" s="59" customFormat="1" ht="39" hidden="1">
      <c r="A197" s="52" t="s">
        <v>556</v>
      </c>
      <c r="B197" s="66" t="s">
        <v>347</v>
      </c>
      <c r="C197" s="43" t="s">
        <v>555</v>
      </c>
      <c r="D197" s="53"/>
      <c r="E197" s="364">
        <f>E198</f>
        <v>0</v>
      </c>
      <c r="O197" s="18"/>
      <c r="S197" s="141"/>
      <c r="T197" s="141"/>
    </row>
    <row r="198" spans="1:7" ht="25.5" hidden="1">
      <c r="A198" s="3" t="s">
        <v>350</v>
      </c>
      <c r="B198" s="66" t="s">
        <v>347</v>
      </c>
      <c r="C198" s="43" t="s">
        <v>555</v>
      </c>
      <c r="D198" s="44">
        <v>414</v>
      </c>
      <c r="E198" s="339">
        <v>0</v>
      </c>
      <c r="G198" s="18"/>
    </row>
    <row r="199" spans="1:20" s="102" customFormat="1" ht="15">
      <c r="A199" s="124" t="s">
        <v>385</v>
      </c>
      <c r="B199" s="91" t="s">
        <v>384</v>
      </c>
      <c r="C199" s="89"/>
      <c r="D199" s="89"/>
      <c r="E199" s="357">
        <f>E200+E213</f>
        <v>6844.42436</v>
      </c>
      <c r="G199" s="148"/>
      <c r="H199" s="149"/>
      <c r="S199" s="148"/>
      <c r="T199" s="148"/>
    </row>
    <row r="200" spans="1:5" ht="25.5">
      <c r="A200" s="23" t="s">
        <v>428</v>
      </c>
      <c r="B200" s="65" t="s">
        <v>384</v>
      </c>
      <c r="C200" s="40" t="s">
        <v>132</v>
      </c>
      <c r="D200" s="40"/>
      <c r="E200" s="359">
        <f>E201</f>
        <v>2439.42436</v>
      </c>
    </row>
    <row r="201" spans="1:5" ht="25.5">
      <c r="A201" s="25" t="s">
        <v>395</v>
      </c>
      <c r="B201" s="65" t="s">
        <v>384</v>
      </c>
      <c r="C201" s="21" t="s">
        <v>131</v>
      </c>
      <c r="D201" s="21"/>
      <c r="E201" s="338">
        <f>E205+E207+E209+E202+E211</f>
        <v>2439.42436</v>
      </c>
    </row>
    <row r="202" spans="1:5" ht="25.5" hidden="1">
      <c r="A202" s="87" t="s">
        <v>567</v>
      </c>
      <c r="B202" s="66" t="s">
        <v>384</v>
      </c>
      <c r="C202" s="43" t="s">
        <v>488</v>
      </c>
      <c r="D202" s="54"/>
      <c r="E202" s="339">
        <f>E203</f>
        <v>0</v>
      </c>
    </row>
    <row r="203" spans="1:5" ht="31.5" customHeight="1" hidden="1">
      <c r="A203" s="31" t="s">
        <v>575</v>
      </c>
      <c r="B203" s="66" t="s">
        <v>384</v>
      </c>
      <c r="C203" s="43" t="s">
        <v>488</v>
      </c>
      <c r="D203" s="36">
        <v>240</v>
      </c>
      <c r="E203" s="339"/>
    </row>
    <row r="204" spans="1:5" ht="14.25" customHeight="1">
      <c r="A204" s="25" t="s">
        <v>395</v>
      </c>
      <c r="B204" s="65" t="s">
        <v>384</v>
      </c>
      <c r="C204" s="51" t="s">
        <v>130</v>
      </c>
      <c r="D204" s="36"/>
      <c r="E204" s="339">
        <f>E205+E207</f>
        <v>2439.42436</v>
      </c>
    </row>
    <row r="205" spans="1:8" ht="25.5">
      <c r="A205" s="3" t="s">
        <v>491</v>
      </c>
      <c r="B205" s="66" t="s">
        <v>384</v>
      </c>
      <c r="C205" s="43" t="s">
        <v>187</v>
      </c>
      <c r="D205" s="44"/>
      <c r="E205" s="339">
        <f>E206</f>
        <v>1000</v>
      </c>
      <c r="H205" s="112"/>
    </row>
    <row r="206" spans="1:5" ht="25.5">
      <c r="A206" s="31" t="s">
        <v>357</v>
      </c>
      <c r="B206" s="66" t="s">
        <v>384</v>
      </c>
      <c r="C206" s="43" t="s">
        <v>187</v>
      </c>
      <c r="D206" s="44">
        <v>810</v>
      </c>
      <c r="E206" s="339">
        <v>1000</v>
      </c>
    </row>
    <row r="207" spans="1:20" s="67" customFormat="1" ht="25.5">
      <c r="A207" s="156" t="s">
        <v>561</v>
      </c>
      <c r="B207" s="28" t="s">
        <v>384</v>
      </c>
      <c r="C207" s="1" t="s">
        <v>188</v>
      </c>
      <c r="D207" s="116"/>
      <c r="E207" s="339">
        <f>E208</f>
        <v>1439.4243600000002</v>
      </c>
      <c r="O207" s="160"/>
      <c r="Q207" s="171"/>
      <c r="S207" s="147"/>
      <c r="T207" s="147"/>
    </row>
    <row r="208" spans="1:20" s="67" customFormat="1" ht="29.25" customHeight="1">
      <c r="A208" s="31" t="s">
        <v>575</v>
      </c>
      <c r="B208" s="28" t="s">
        <v>384</v>
      </c>
      <c r="C208" s="1" t="s">
        <v>188</v>
      </c>
      <c r="D208" s="36">
        <v>240</v>
      </c>
      <c r="E208" s="339">
        <f>117.60469+116.42775+115.25082+114.07388+218.74294+111.72+110.54306+109.36612+108.18918+107.01224+105.83531+104.65837</f>
        <v>1439.4243600000002</v>
      </c>
      <c r="O208" s="160"/>
      <c r="S208" s="147"/>
      <c r="T208" s="147"/>
    </row>
    <row r="209" spans="1:20" s="67" customFormat="1" ht="25.5" hidden="1">
      <c r="A209" s="156" t="s">
        <v>559</v>
      </c>
      <c r="B209" s="28" t="s">
        <v>384</v>
      </c>
      <c r="C209" s="1" t="s">
        <v>560</v>
      </c>
      <c r="D209" s="116"/>
      <c r="E209" s="339">
        <f>E210</f>
        <v>0</v>
      </c>
      <c r="O209" s="160"/>
      <c r="S209" s="147"/>
      <c r="T209" s="147"/>
    </row>
    <row r="210" spans="1:20" s="67" customFormat="1" ht="25.5" hidden="1">
      <c r="A210" s="33" t="s">
        <v>361</v>
      </c>
      <c r="B210" s="28" t="s">
        <v>384</v>
      </c>
      <c r="C210" s="1" t="s">
        <v>560</v>
      </c>
      <c r="D210" s="116">
        <v>244</v>
      </c>
      <c r="E210" s="339"/>
      <c r="O210" s="160"/>
      <c r="S210" s="147"/>
      <c r="T210" s="147"/>
    </row>
    <row r="211" spans="1:20" s="67" customFormat="1" ht="12.75" hidden="1">
      <c r="A211" s="33" t="s">
        <v>113</v>
      </c>
      <c r="B211" s="28" t="s">
        <v>384</v>
      </c>
      <c r="C211" s="1" t="s">
        <v>110</v>
      </c>
      <c r="D211" s="116"/>
      <c r="E211" s="339">
        <f>E212</f>
        <v>0</v>
      </c>
      <c r="O211" s="160"/>
      <c r="S211" s="147"/>
      <c r="T211" s="147"/>
    </row>
    <row r="212" spans="1:20" s="67" customFormat="1" ht="39" hidden="1">
      <c r="A212" s="31" t="s">
        <v>575</v>
      </c>
      <c r="B212" s="28" t="s">
        <v>384</v>
      </c>
      <c r="C212" s="1" t="s">
        <v>110</v>
      </c>
      <c r="D212" s="116">
        <v>240</v>
      </c>
      <c r="E212" s="339"/>
      <c r="O212" s="160"/>
      <c r="S212" s="147"/>
      <c r="T212" s="147"/>
    </row>
    <row r="213" spans="1:20" s="59" customFormat="1" ht="51">
      <c r="A213" s="23" t="s">
        <v>116</v>
      </c>
      <c r="B213" s="20" t="s">
        <v>384</v>
      </c>
      <c r="C213" s="21" t="s">
        <v>175</v>
      </c>
      <c r="D213" s="21"/>
      <c r="E213" s="338">
        <f>E214+E220+E232</f>
        <v>4405</v>
      </c>
      <c r="G213" s="141"/>
      <c r="O213" s="18"/>
      <c r="S213" s="141"/>
      <c r="T213" s="141"/>
    </row>
    <row r="214" spans="1:20" s="59" customFormat="1" ht="76.5">
      <c r="A214" s="25" t="s">
        <v>118</v>
      </c>
      <c r="B214" s="20" t="s">
        <v>384</v>
      </c>
      <c r="C214" s="21" t="s">
        <v>386</v>
      </c>
      <c r="D214" s="21"/>
      <c r="E214" s="338">
        <f>E215</f>
        <v>279.3</v>
      </c>
      <c r="G214" s="141"/>
      <c r="O214" s="18"/>
      <c r="S214" s="141"/>
      <c r="T214" s="141"/>
    </row>
    <row r="215" spans="1:5" ht="63.75">
      <c r="A215" s="27" t="s">
        <v>323</v>
      </c>
      <c r="B215" s="28" t="s">
        <v>384</v>
      </c>
      <c r="C215" s="1" t="s">
        <v>494</v>
      </c>
      <c r="D215" s="1"/>
      <c r="E215" s="362">
        <f>E216+E217+E218</f>
        <v>279.3</v>
      </c>
    </row>
    <row r="216" spans="1:20" s="19" customFormat="1" ht="29.25" customHeight="1">
      <c r="A216" s="31" t="s">
        <v>575</v>
      </c>
      <c r="B216" s="28" t="s">
        <v>384</v>
      </c>
      <c r="C216" s="1" t="s">
        <v>494</v>
      </c>
      <c r="D216" s="36">
        <v>240</v>
      </c>
      <c r="E216" s="362">
        <v>83.3</v>
      </c>
      <c r="G216" s="134"/>
      <c r="S216" s="134"/>
      <c r="T216" s="134"/>
    </row>
    <row r="217" spans="1:20" s="67" customFormat="1" ht="25.5">
      <c r="A217" s="31" t="s">
        <v>357</v>
      </c>
      <c r="B217" s="28" t="s">
        <v>384</v>
      </c>
      <c r="C217" s="1" t="s">
        <v>494</v>
      </c>
      <c r="D217" s="44">
        <v>810</v>
      </c>
      <c r="E217" s="339">
        <v>196</v>
      </c>
      <c r="O217" s="160"/>
      <c r="S217" s="147"/>
      <c r="T217" s="147"/>
    </row>
    <row r="218" spans="1:20" s="68" customFormat="1" ht="78" hidden="1">
      <c r="A218" s="30" t="s">
        <v>564</v>
      </c>
      <c r="B218" s="28" t="s">
        <v>384</v>
      </c>
      <c r="C218" s="1" t="s">
        <v>111</v>
      </c>
      <c r="D218" s="1"/>
      <c r="E218" s="362">
        <f>E219</f>
        <v>0</v>
      </c>
      <c r="O218" s="19"/>
      <c r="S218" s="146"/>
      <c r="T218" s="146"/>
    </row>
    <row r="219" spans="1:20" s="67" customFormat="1" ht="25.5" hidden="1">
      <c r="A219" s="31" t="s">
        <v>357</v>
      </c>
      <c r="B219" s="28" t="s">
        <v>384</v>
      </c>
      <c r="C219" s="1" t="s">
        <v>111</v>
      </c>
      <c r="D219" s="44">
        <v>810</v>
      </c>
      <c r="E219" s="339"/>
      <c r="O219" s="160"/>
      <c r="S219" s="147"/>
      <c r="T219" s="147"/>
    </row>
    <row r="220" spans="1:20" s="68" customFormat="1" ht="89.25">
      <c r="A220" s="25" t="s">
        <v>180</v>
      </c>
      <c r="B220" s="20" t="s">
        <v>384</v>
      </c>
      <c r="C220" s="21" t="s">
        <v>186</v>
      </c>
      <c r="D220" s="21"/>
      <c r="E220" s="338">
        <f>E222+E227+E225+E229</f>
        <v>3545.7</v>
      </c>
      <c r="G220" s="146"/>
      <c r="O220" s="19"/>
      <c r="S220" s="146"/>
      <c r="T220" s="146"/>
    </row>
    <row r="221" spans="1:20" s="68" customFormat="1" ht="25.5">
      <c r="A221" s="25" t="s">
        <v>182</v>
      </c>
      <c r="B221" s="20" t="s">
        <v>384</v>
      </c>
      <c r="C221" s="21" t="s">
        <v>183</v>
      </c>
      <c r="D221" s="21"/>
      <c r="E221" s="338">
        <f>E222+E229</f>
        <v>3545.7</v>
      </c>
      <c r="G221" s="146"/>
      <c r="O221" s="19"/>
      <c r="S221" s="146"/>
      <c r="T221" s="146"/>
    </row>
    <row r="222" spans="1:20" s="68" customFormat="1" ht="102">
      <c r="A222" s="30" t="s">
        <v>181</v>
      </c>
      <c r="B222" s="28" t="s">
        <v>384</v>
      </c>
      <c r="C222" s="1" t="s">
        <v>184</v>
      </c>
      <c r="D222" s="1"/>
      <c r="E222" s="362">
        <f>E223+E224</f>
        <v>1805.7</v>
      </c>
      <c r="G222" s="146"/>
      <c r="O222" s="19"/>
      <c r="S222" s="146"/>
      <c r="T222" s="146"/>
    </row>
    <row r="223" spans="1:20" s="67" customFormat="1" ht="25.5" hidden="1">
      <c r="A223" s="31" t="s">
        <v>357</v>
      </c>
      <c r="B223" s="28" t="s">
        <v>384</v>
      </c>
      <c r="C223" s="1" t="s">
        <v>495</v>
      </c>
      <c r="D223" s="44">
        <v>810</v>
      </c>
      <c r="E223" s="339"/>
      <c r="O223" s="160"/>
      <c r="S223" s="147"/>
      <c r="T223" s="147"/>
    </row>
    <row r="224" spans="1:5" ht="31.5" customHeight="1">
      <c r="A224" s="31" t="s">
        <v>575</v>
      </c>
      <c r="B224" s="28" t="s">
        <v>384</v>
      </c>
      <c r="C224" s="1" t="s">
        <v>184</v>
      </c>
      <c r="D224" s="36">
        <v>240</v>
      </c>
      <c r="E224" s="362">
        <f>1345-1000+1740-279.3</f>
        <v>1805.7</v>
      </c>
    </row>
    <row r="225" spans="1:5" ht="85.5" customHeight="1" hidden="1">
      <c r="A225" s="31" t="s">
        <v>591</v>
      </c>
      <c r="B225" s="28" t="s">
        <v>384</v>
      </c>
      <c r="C225" s="1" t="s">
        <v>590</v>
      </c>
      <c r="D225" s="36"/>
      <c r="E225" s="362">
        <f>E226</f>
        <v>0</v>
      </c>
    </row>
    <row r="226" spans="1:5" ht="15.75" customHeight="1" hidden="1">
      <c r="A226" s="33" t="s">
        <v>581</v>
      </c>
      <c r="B226" s="28" t="s">
        <v>384</v>
      </c>
      <c r="C226" s="1" t="s">
        <v>590</v>
      </c>
      <c r="D226" s="36">
        <v>410</v>
      </c>
      <c r="E226" s="362"/>
    </row>
    <row r="227" spans="1:20" s="68" customFormat="1" ht="78" hidden="1">
      <c r="A227" s="30" t="s">
        <v>564</v>
      </c>
      <c r="B227" s="28" t="s">
        <v>384</v>
      </c>
      <c r="C227" s="1" t="s">
        <v>544</v>
      </c>
      <c r="D227" s="1"/>
      <c r="E227" s="362">
        <f>E228</f>
        <v>0</v>
      </c>
      <c r="O227" s="19"/>
      <c r="S227" s="146"/>
      <c r="T227" s="146"/>
    </row>
    <row r="228" spans="1:20" s="67" customFormat="1" ht="25.5" hidden="1">
      <c r="A228" s="31" t="s">
        <v>357</v>
      </c>
      <c r="B228" s="28" t="s">
        <v>384</v>
      </c>
      <c r="C228" s="1" t="s">
        <v>544</v>
      </c>
      <c r="D228" s="44">
        <v>810</v>
      </c>
      <c r="E228" s="339"/>
      <c r="O228" s="160"/>
      <c r="S228" s="147"/>
      <c r="T228" s="147"/>
    </row>
    <row r="229" spans="1:5" ht="33" customHeight="1">
      <c r="A229" s="31" t="s">
        <v>606</v>
      </c>
      <c r="B229" s="28" t="s">
        <v>384</v>
      </c>
      <c r="C229" s="1" t="s">
        <v>185</v>
      </c>
      <c r="D229" s="36"/>
      <c r="E229" s="362">
        <f>E230+E231</f>
        <v>1740</v>
      </c>
    </row>
    <row r="230" spans="1:5" ht="31.5" customHeight="1">
      <c r="A230" s="31" t="s">
        <v>575</v>
      </c>
      <c r="B230" s="28" t="s">
        <v>384</v>
      </c>
      <c r="C230" s="1" t="s">
        <v>185</v>
      </c>
      <c r="D230" s="36">
        <v>240</v>
      </c>
      <c r="E230" s="362">
        <v>1740</v>
      </c>
    </row>
    <row r="231" spans="1:5" ht="20.25" customHeight="1" hidden="1">
      <c r="A231" s="33" t="s">
        <v>581</v>
      </c>
      <c r="B231" s="28" t="s">
        <v>384</v>
      </c>
      <c r="C231" s="1" t="s">
        <v>601</v>
      </c>
      <c r="D231" s="38">
        <v>410</v>
      </c>
      <c r="E231" s="362"/>
    </row>
    <row r="232" spans="1:20" s="68" customFormat="1" ht="76.5">
      <c r="A232" s="108" t="s">
        <v>176</v>
      </c>
      <c r="B232" s="20" t="s">
        <v>384</v>
      </c>
      <c r="C232" s="21" t="s">
        <v>179</v>
      </c>
      <c r="D232" s="21"/>
      <c r="E232" s="338">
        <f>E234</f>
        <v>580</v>
      </c>
      <c r="G232" s="146"/>
      <c r="O232" s="19"/>
      <c r="S232" s="146"/>
      <c r="T232" s="146"/>
    </row>
    <row r="233" spans="1:20" s="68" customFormat="1" ht="25.5">
      <c r="A233" s="25" t="s">
        <v>169</v>
      </c>
      <c r="B233" s="65" t="s">
        <v>384</v>
      </c>
      <c r="C233" s="119" t="s">
        <v>177</v>
      </c>
      <c r="D233" s="21"/>
      <c r="E233" s="338">
        <f>E234</f>
        <v>580</v>
      </c>
      <c r="G233" s="146"/>
      <c r="O233" s="19"/>
      <c r="S233" s="146"/>
      <c r="T233" s="146"/>
    </row>
    <row r="234" spans="1:20" s="68" customFormat="1" ht="84" customHeight="1">
      <c r="A234" s="30" t="s">
        <v>236</v>
      </c>
      <c r="B234" s="66" t="s">
        <v>384</v>
      </c>
      <c r="C234" s="117" t="s">
        <v>178</v>
      </c>
      <c r="D234" s="1"/>
      <c r="E234" s="362">
        <f>E235+E236</f>
        <v>580</v>
      </c>
      <c r="G234" s="146"/>
      <c r="O234" s="19"/>
      <c r="S234" s="146"/>
      <c r="T234" s="146"/>
    </row>
    <row r="235" spans="1:20" s="67" customFormat="1" ht="25.5">
      <c r="A235" s="33" t="s">
        <v>361</v>
      </c>
      <c r="B235" s="66" t="s">
        <v>384</v>
      </c>
      <c r="C235" s="117" t="s">
        <v>178</v>
      </c>
      <c r="D235" s="36">
        <v>240</v>
      </c>
      <c r="E235" s="339">
        <v>580</v>
      </c>
      <c r="G235" s="147"/>
      <c r="O235" s="160"/>
      <c r="S235" s="147"/>
      <c r="T235" s="147"/>
    </row>
    <row r="236" spans="1:20" s="67" customFormat="1" ht="12.75" hidden="1">
      <c r="A236" s="33" t="s">
        <v>581</v>
      </c>
      <c r="B236" s="66" t="s">
        <v>384</v>
      </c>
      <c r="C236" s="117" t="s">
        <v>512</v>
      </c>
      <c r="D236" s="44">
        <v>410</v>
      </c>
      <c r="E236" s="339">
        <f>747-747</f>
        <v>0</v>
      </c>
      <c r="O236" s="160"/>
      <c r="S236" s="147"/>
      <c r="T236" s="147"/>
    </row>
    <row r="237" spans="1:20" s="103" customFormat="1" ht="15">
      <c r="A237" s="100" t="s">
        <v>417</v>
      </c>
      <c r="B237" s="91" t="s">
        <v>418</v>
      </c>
      <c r="C237" s="89"/>
      <c r="D237" s="89"/>
      <c r="E237" s="359">
        <f>E238+E265+E292</f>
        <v>21727.400999999998</v>
      </c>
      <c r="O237" s="161"/>
      <c r="S237" s="381"/>
      <c r="T237" s="381"/>
    </row>
    <row r="238" spans="1:5" ht="25.5">
      <c r="A238" s="23" t="s">
        <v>428</v>
      </c>
      <c r="B238" s="65" t="s">
        <v>418</v>
      </c>
      <c r="C238" s="51" t="s">
        <v>132</v>
      </c>
      <c r="D238" s="54"/>
      <c r="E238" s="364">
        <f>E239</f>
        <v>4170.05</v>
      </c>
    </row>
    <row r="239" spans="1:5" ht="25.5">
      <c r="A239" s="25" t="s">
        <v>395</v>
      </c>
      <c r="B239" s="65" t="s">
        <v>418</v>
      </c>
      <c r="C239" s="21" t="s">
        <v>130</v>
      </c>
      <c r="D239" s="21"/>
      <c r="E239" s="338">
        <f>E240+E248+E250+E252+E256+E254+E258+E245</f>
        <v>4170.05</v>
      </c>
    </row>
    <row r="240" spans="1:20" s="19" customFormat="1" ht="25.5" hidden="1">
      <c r="A240" s="46" t="s">
        <v>431</v>
      </c>
      <c r="B240" s="37" t="s">
        <v>418</v>
      </c>
      <c r="C240" s="36" t="s">
        <v>393</v>
      </c>
      <c r="D240" s="36"/>
      <c r="E240" s="360">
        <f>E241+E242+E243+E244</f>
        <v>0</v>
      </c>
      <c r="G240" s="134"/>
      <c r="S240" s="134"/>
      <c r="T240" s="134"/>
    </row>
    <row r="241" spans="1:20" s="64" customFormat="1" ht="18.75" customHeight="1" hidden="1">
      <c r="A241" s="163" t="s">
        <v>578</v>
      </c>
      <c r="B241" s="37" t="s">
        <v>418</v>
      </c>
      <c r="C241" s="36" t="s">
        <v>393</v>
      </c>
      <c r="D241" s="36">
        <v>110</v>
      </c>
      <c r="E241" s="360"/>
      <c r="G241" s="142"/>
      <c r="S241" s="142"/>
      <c r="T241" s="142"/>
    </row>
    <row r="242" spans="1:20" s="26" customFormat="1" ht="25.5" hidden="1">
      <c r="A242" s="33" t="s">
        <v>432</v>
      </c>
      <c r="B242" s="37" t="s">
        <v>418</v>
      </c>
      <c r="C242" s="36" t="s">
        <v>393</v>
      </c>
      <c r="D242" s="36">
        <v>112</v>
      </c>
      <c r="E242" s="360">
        <v>0</v>
      </c>
      <c r="G242" s="138"/>
      <c r="O242" s="62"/>
      <c r="S242" s="138"/>
      <c r="T242" s="138"/>
    </row>
    <row r="243" spans="1:20" s="29" customFormat="1" ht="27" customHeight="1" hidden="1">
      <c r="A243" s="31" t="s">
        <v>575</v>
      </c>
      <c r="B243" s="37" t="s">
        <v>418</v>
      </c>
      <c r="C243" s="36" t="s">
        <v>393</v>
      </c>
      <c r="D243" s="36">
        <v>240</v>
      </c>
      <c r="E243" s="360"/>
      <c r="G243" s="136"/>
      <c r="S243" s="136"/>
      <c r="T243" s="136"/>
    </row>
    <row r="244" spans="1:20" s="29" customFormat="1" ht="18.75" customHeight="1" hidden="1">
      <c r="A244" s="163" t="s">
        <v>579</v>
      </c>
      <c r="B244" s="37" t="s">
        <v>418</v>
      </c>
      <c r="C244" s="36" t="s">
        <v>393</v>
      </c>
      <c r="D244" s="36">
        <v>850</v>
      </c>
      <c r="E244" s="360"/>
      <c r="G244" s="136"/>
      <c r="S244" s="136"/>
      <c r="T244" s="136"/>
    </row>
    <row r="245" spans="1:20" s="19" customFormat="1" ht="25.5" hidden="1">
      <c r="A245" s="46" t="s">
        <v>614</v>
      </c>
      <c r="B245" s="37" t="s">
        <v>418</v>
      </c>
      <c r="C245" s="36" t="s">
        <v>613</v>
      </c>
      <c r="D245" s="36"/>
      <c r="E245" s="360">
        <f>E246</f>
        <v>0</v>
      </c>
      <c r="G245" s="134"/>
      <c r="S245" s="134"/>
      <c r="T245" s="134"/>
    </row>
    <row r="246" spans="1:20" s="64" customFormat="1" ht="18.75" customHeight="1" hidden="1">
      <c r="A246" s="3" t="s">
        <v>584</v>
      </c>
      <c r="B246" s="37" t="s">
        <v>418</v>
      </c>
      <c r="C246" s="36" t="s">
        <v>613</v>
      </c>
      <c r="D246" s="36">
        <v>610</v>
      </c>
      <c r="E246" s="360">
        <v>0</v>
      </c>
      <c r="G246" s="142"/>
      <c r="S246" s="142"/>
      <c r="T246" s="142"/>
    </row>
    <row r="247" spans="1:20" s="64" customFormat="1" ht="12.75" customHeight="1">
      <c r="A247" s="25" t="s">
        <v>395</v>
      </c>
      <c r="B247" s="329" t="s">
        <v>418</v>
      </c>
      <c r="C247" s="327" t="s">
        <v>130</v>
      </c>
      <c r="D247" s="36"/>
      <c r="E247" s="360">
        <f>E248+E250+E252</f>
        <v>4170.05</v>
      </c>
      <c r="G247" s="142"/>
      <c r="S247" s="142"/>
      <c r="T247" s="142"/>
    </row>
    <row r="248" spans="1:5" ht="25.5">
      <c r="A248" s="46" t="s">
        <v>496</v>
      </c>
      <c r="B248" s="66" t="s">
        <v>418</v>
      </c>
      <c r="C248" s="43" t="s">
        <v>166</v>
      </c>
      <c r="D248" s="44"/>
      <c r="E248" s="339">
        <f>E249</f>
        <v>3800</v>
      </c>
    </row>
    <row r="249" spans="1:5" ht="29.25" customHeight="1">
      <c r="A249" s="31" t="s">
        <v>575</v>
      </c>
      <c r="B249" s="66" t="s">
        <v>418</v>
      </c>
      <c r="C249" s="43" t="s">
        <v>166</v>
      </c>
      <c r="D249" s="36">
        <v>240</v>
      </c>
      <c r="E249" s="339">
        <v>3800</v>
      </c>
    </row>
    <row r="250" spans="1:20" s="67" customFormat="1" ht="25.5">
      <c r="A250" s="42" t="s">
        <v>256</v>
      </c>
      <c r="B250" s="66" t="s">
        <v>418</v>
      </c>
      <c r="C250" s="43" t="s">
        <v>167</v>
      </c>
      <c r="D250" s="44"/>
      <c r="E250" s="339">
        <f>E251</f>
        <v>48.079999999999984</v>
      </c>
      <c r="G250" s="147"/>
      <c r="O250" s="160"/>
      <c r="S250" s="147"/>
      <c r="T250" s="147"/>
    </row>
    <row r="251" spans="1:20" s="62" customFormat="1" ht="28.5" customHeight="1">
      <c r="A251" s="31" t="s">
        <v>357</v>
      </c>
      <c r="B251" s="66" t="s">
        <v>418</v>
      </c>
      <c r="C251" s="43" t="s">
        <v>167</v>
      </c>
      <c r="D251" s="36">
        <v>810</v>
      </c>
      <c r="E251" s="339">
        <f>500-451.92</f>
        <v>48.079999999999984</v>
      </c>
      <c r="G251" s="145"/>
      <c r="S251" s="145"/>
      <c r="T251" s="145"/>
    </row>
    <row r="252" spans="1:20" s="29" customFormat="1" ht="25.5">
      <c r="A252" s="3" t="s">
        <v>497</v>
      </c>
      <c r="B252" s="66" t="s">
        <v>418</v>
      </c>
      <c r="C252" s="43" t="s">
        <v>168</v>
      </c>
      <c r="D252" s="44"/>
      <c r="E252" s="339">
        <f>E253</f>
        <v>321.97</v>
      </c>
      <c r="G252" s="136"/>
      <c r="S252" s="136"/>
      <c r="T252" s="136"/>
    </row>
    <row r="253" spans="1:20" s="29" customFormat="1" ht="29.25" customHeight="1">
      <c r="A253" s="31" t="s">
        <v>575</v>
      </c>
      <c r="B253" s="66" t="s">
        <v>418</v>
      </c>
      <c r="C253" s="43" t="s">
        <v>168</v>
      </c>
      <c r="D253" s="36">
        <v>240</v>
      </c>
      <c r="E253" s="339">
        <f>300+21.97</f>
        <v>321.97</v>
      </c>
      <c r="G253" s="136"/>
      <c r="S253" s="136"/>
      <c r="T253" s="136"/>
    </row>
    <row r="254" spans="1:20" s="29" customFormat="1" ht="39" hidden="1">
      <c r="A254" s="31" t="s">
        <v>566</v>
      </c>
      <c r="B254" s="66" t="s">
        <v>418</v>
      </c>
      <c r="C254" s="43" t="s">
        <v>557</v>
      </c>
      <c r="D254" s="44"/>
      <c r="E254" s="339">
        <f>E255</f>
        <v>0</v>
      </c>
      <c r="S254" s="136"/>
      <c r="T254" s="136"/>
    </row>
    <row r="255" spans="1:20" s="29" customFormat="1" ht="25.5" hidden="1">
      <c r="A255" s="33" t="s">
        <v>361</v>
      </c>
      <c r="B255" s="66" t="s">
        <v>418</v>
      </c>
      <c r="C255" s="43" t="s">
        <v>557</v>
      </c>
      <c r="D255" s="44">
        <v>244</v>
      </c>
      <c r="E255" s="339"/>
      <c r="S255" s="136"/>
      <c r="T255" s="136"/>
    </row>
    <row r="256" spans="1:20" s="29" customFormat="1" ht="12.75" hidden="1">
      <c r="A256" s="33" t="s">
        <v>530</v>
      </c>
      <c r="B256" s="66" t="s">
        <v>418</v>
      </c>
      <c r="C256" s="43" t="s">
        <v>529</v>
      </c>
      <c r="D256" s="44"/>
      <c r="E256" s="339">
        <f>E257</f>
        <v>0</v>
      </c>
      <c r="S256" s="136"/>
      <c r="T256" s="136"/>
    </row>
    <row r="257" spans="1:20" s="29" customFormat="1" ht="25.5" hidden="1">
      <c r="A257" s="33" t="s">
        <v>361</v>
      </c>
      <c r="B257" s="66" t="s">
        <v>418</v>
      </c>
      <c r="C257" s="43" t="s">
        <v>529</v>
      </c>
      <c r="D257" s="44">
        <v>244</v>
      </c>
      <c r="E257" s="339"/>
      <c r="S257" s="136"/>
      <c r="T257" s="136"/>
    </row>
    <row r="258" spans="1:20" s="29" customFormat="1" ht="25.5" hidden="1">
      <c r="A258" s="3" t="s">
        <v>602</v>
      </c>
      <c r="B258" s="66" t="s">
        <v>418</v>
      </c>
      <c r="C258" s="43" t="s">
        <v>603</v>
      </c>
      <c r="D258" s="44"/>
      <c r="E258" s="339">
        <f>E259</f>
        <v>0</v>
      </c>
      <c r="G258" s="136"/>
      <c r="S258" s="136"/>
      <c r="T258" s="136"/>
    </row>
    <row r="259" spans="1:20" s="29" customFormat="1" ht="29.25" customHeight="1" hidden="1">
      <c r="A259" s="31" t="s">
        <v>575</v>
      </c>
      <c r="B259" s="66" t="s">
        <v>418</v>
      </c>
      <c r="C259" s="43" t="s">
        <v>603</v>
      </c>
      <c r="D259" s="36">
        <v>240</v>
      </c>
      <c r="E259" s="339"/>
      <c r="G259" s="136"/>
      <c r="S259" s="136"/>
      <c r="T259" s="136"/>
    </row>
    <row r="260" spans="1:20" s="63" customFormat="1" ht="39" hidden="1">
      <c r="A260" s="47" t="s">
        <v>117</v>
      </c>
      <c r="B260" s="65" t="s">
        <v>418</v>
      </c>
      <c r="C260" s="51" t="s">
        <v>175</v>
      </c>
      <c r="D260" s="54"/>
      <c r="E260" s="364">
        <f>E261+E273</f>
        <v>200</v>
      </c>
      <c r="G260" s="140"/>
      <c r="O260" s="29"/>
      <c r="S260" s="140"/>
      <c r="T260" s="140"/>
    </row>
    <row r="261" spans="1:20" s="59" customFormat="1" ht="64.5" hidden="1">
      <c r="A261" s="47" t="s">
        <v>119</v>
      </c>
      <c r="B261" s="65" t="s">
        <v>418</v>
      </c>
      <c r="C261" s="51" t="s">
        <v>165</v>
      </c>
      <c r="D261" s="54"/>
      <c r="E261" s="364">
        <f>E262</f>
        <v>0</v>
      </c>
      <c r="G261" s="141"/>
      <c r="O261" s="18"/>
      <c r="S261" s="141"/>
      <c r="T261" s="141"/>
    </row>
    <row r="262" spans="1:20" s="59" customFormat="1" ht="25.5" hidden="1">
      <c r="A262" s="25" t="s">
        <v>163</v>
      </c>
      <c r="B262" s="20" t="s">
        <v>418</v>
      </c>
      <c r="C262" s="328" t="s">
        <v>164</v>
      </c>
      <c r="D262" s="21"/>
      <c r="E262" s="338">
        <f>E263</f>
        <v>0</v>
      </c>
      <c r="G262" s="141"/>
      <c r="O262" s="18"/>
      <c r="S262" s="141"/>
      <c r="T262" s="141"/>
    </row>
    <row r="263" spans="1:5" ht="25.5" hidden="1">
      <c r="A263" s="52" t="s">
        <v>120</v>
      </c>
      <c r="B263" s="66" t="s">
        <v>418</v>
      </c>
      <c r="C263" s="327" t="s">
        <v>162</v>
      </c>
      <c r="D263" s="54"/>
      <c r="E263" s="339">
        <f>E264</f>
        <v>0</v>
      </c>
    </row>
    <row r="264" spans="1:5" ht="30" customHeight="1" hidden="1">
      <c r="A264" s="31" t="s">
        <v>575</v>
      </c>
      <c r="B264" s="66" t="s">
        <v>418</v>
      </c>
      <c r="C264" s="327" t="s">
        <v>162</v>
      </c>
      <c r="D264" s="36">
        <v>240</v>
      </c>
      <c r="E264" s="339">
        <v>0</v>
      </c>
    </row>
    <row r="265" spans="1:20" s="63" customFormat="1" ht="25.5">
      <c r="A265" s="47" t="s">
        <v>498</v>
      </c>
      <c r="B265" s="65" t="s">
        <v>418</v>
      </c>
      <c r="C265" s="51" t="s">
        <v>174</v>
      </c>
      <c r="D265" s="54"/>
      <c r="E265" s="364">
        <f>E266</f>
        <v>16301.591</v>
      </c>
      <c r="G265" s="140"/>
      <c r="O265" s="29"/>
      <c r="S265" s="140"/>
      <c r="T265" s="140"/>
    </row>
    <row r="266" spans="1:20" s="59" customFormat="1" ht="51">
      <c r="A266" s="47" t="s">
        <v>499</v>
      </c>
      <c r="B266" s="65" t="s">
        <v>418</v>
      </c>
      <c r="C266" s="51" t="s">
        <v>171</v>
      </c>
      <c r="D266" s="54"/>
      <c r="E266" s="364">
        <f>E267</f>
        <v>16301.591</v>
      </c>
      <c r="G266" s="141"/>
      <c r="O266" s="18"/>
      <c r="S266" s="141"/>
      <c r="T266" s="141"/>
    </row>
    <row r="267" spans="1:20" s="59" customFormat="1" ht="12.75">
      <c r="A267" s="47" t="s">
        <v>170</v>
      </c>
      <c r="B267" s="65" t="s">
        <v>418</v>
      </c>
      <c r="C267" s="51" t="s">
        <v>172</v>
      </c>
      <c r="D267" s="54"/>
      <c r="E267" s="364">
        <f>E268+E270+E274+E290+E273</f>
        <v>16301.591</v>
      </c>
      <c r="G267" s="141"/>
      <c r="O267" s="18"/>
      <c r="S267" s="141"/>
      <c r="T267" s="141"/>
    </row>
    <row r="268" spans="1:5" ht="63.75">
      <c r="A268" s="52" t="s">
        <v>617</v>
      </c>
      <c r="B268" s="66" t="s">
        <v>418</v>
      </c>
      <c r="C268" s="36" t="s">
        <v>173</v>
      </c>
      <c r="D268" s="54"/>
      <c r="E268" s="339">
        <f>E269</f>
        <v>14488.076000000001</v>
      </c>
    </row>
    <row r="269" spans="1:20" s="64" customFormat="1" ht="18.75" customHeight="1">
      <c r="A269" s="3" t="s">
        <v>584</v>
      </c>
      <c r="B269" s="37" t="s">
        <v>418</v>
      </c>
      <c r="C269" s="36" t="s">
        <v>173</v>
      </c>
      <c r="D269" s="36">
        <v>610</v>
      </c>
      <c r="E269" s="360">
        <f>12611.946+500+1376.13</f>
        <v>14488.076000000001</v>
      </c>
      <c r="G269" s="142"/>
      <c r="S269" s="142"/>
      <c r="T269" s="142"/>
    </row>
    <row r="270" spans="1:5" ht="63.75">
      <c r="A270" s="52" t="s">
        <v>513</v>
      </c>
      <c r="B270" s="66" t="s">
        <v>418</v>
      </c>
      <c r="C270" s="43" t="s">
        <v>281</v>
      </c>
      <c r="D270" s="54"/>
      <c r="E270" s="339">
        <f>E271</f>
        <v>150</v>
      </c>
    </row>
    <row r="271" spans="1:5" ht="25.5" customHeight="1">
      <c r="A271" s="31" t="s">
        <v>575</v>
      </c>
      <c r="B271" s="66" t="s">
        <v>418</v>
      </c>
      <c r="C271" s="43" t="s">
        <v>281</v>
      </c>
      <c r="D271" s="36">
        <v>240</v>
      </c>
      <c r="E271" s="339">
        <v>150</v>
      </c>
    </row>
    <row r="272" spans="1:5" ht="19.5" customHeight="1">
      <c r="A272" s="33" t="s">
        <v>322</v>
      </c>
      <c r="B272" s="66" t="s">
        <v>418</v>
      </c>
      <c r="C272" s="43" t="s">
        <v>321</v>
      </c>
      <c r="D272" s="54"/>
      <c r="E272" s="339">
        <f>E273</f>
        <v>200</v>
      </c>
    </row>
    <row r="273" spans="1:5" ht="18.75" customHeight="1">
      <c r="A273" s="3" t="s">
        <v>584</v>
      </c>
      <c r="B273" s="66" t="s">
        <v>418</v>
      </c>
      <c r="C273" s="43" t="s">
        <v>321</v>
      </c>
      <c r="D273" s="36">
        <v>610</v>
      </c>
      <c r="E273" s="339">
        <v>200</v>
      </c>
    </row>
    <row r="274" spans="1:5" ht="21.75" customHeight="1">
      <c r="A274" s="3" t="s">
        <v>328</v>
      </c>
      <c r="B274" s="66" t="s">
        <v>418</v>
      </c>
      <c r="C274" s="43" t="s">
        <v>311</v>
      </c>
      <c r="D274" s="54"/>
      <c r="E274" s="339">
        <f>E275</f>
        <v>1000</v>
      </c>
    </row>
    <row r="275" spans="1:5" ht="24.75" customHeight="1">
      <c r="A275" s="31" t="s">
        <v>575</v>
      </c>
      <c r="B275" s="66" t="s">
        <v>418</v>
      </c>
      <c r="C275" s="43" t="s">
        <v>311</v>
      </c>
      <c r="D275" s="36">
        <v>240</v>
      </c>
      <c r="E275" s="339">
        <v>1000</v>
      </c>
    </row>
    <row r="276" spans="1:20" s="59" customFormat="1" ht="39" hidden="1">
      <c r="A276" s="47" t="s">
        <v>500</v>
      </c>
      <c r="B276" s="65" t="s">
        <v>418</v>
      </c>
      <c r="C276" s="51" t="s">
        <v>427</v>
      </c>
      <c r="D276" s="54"/>
      <c r="E276" s="364">
        <f>E277+E279</f>
        <v>0</v>
      </c>
      <c r="G276" s="141"/>
      <c r="O276" s="18"/>
      <c r="S276" s="141"/>
      <c r="T276" s="141"/>
    </row>
    <row r="277" spans="1:5" ht="51.75" hidden="1">
      <c r="A277" s="52" t="s">
        <v>547</v>
      </c>
      <c r="B277" s="66" t="s">
        <v>418</v>
      </c>
      <c r="C277" s="43" t="s">
        <v>508</v>
      </c>
      <c r="D277" s="54"/>
      <c r="E277" s="339">
        <f>E278</f>
        <v>0</v>
      </c>
    </row>
    <row r="278" spans="1:5" ht="26.25" customHeight="1" hidden="1">
      <c r="A278" s="31" t="s">
        <v>575</v>
      </c>
      <c r="B278" s="66" t="s">
        <v>418</v>
      </c>
      <c r="C278" s="43" t="s">
        <v>508</v>
      </c>
      <c r="D278" s="36">
        <v>240</v>
      </c>
      <c r="E278" s="339"/>
    </row>
    <row r="279" spans="1:5" ht="51.75" hidden="1">
      <c r="A279" s="52" t="s">
        <v>514</v>
      </c>
      <c r="B279" s="66" t="s">
        <v>418</v>
      </c>
      <c r="C279" s="43" t="s">
        <v>509</v>
      </c>
      <c r="D279" s="54"/>
      <c r="E279" s="339">
        <f>E280</f>
        <v>0</v>
      </c>
    </row>
    <row r="280" spans="1:5" ht="25.5" hidden="1">
      <c r="A280" s="33" t="s">
        <v>361</v>
      </c>
      <c r="B280" s="66" t="s">
        <v>418</v>
      </c>
      <c r="C280" s="43" t="s">
        <v>509</v>
      </c>
      <c r="D280" s="44">
        <v>244</v>
      </c>
      <c r="E280" s="339"/>
    </row>
    <row r="281" spans="1:20" s="63" customFormat="1" ht="25.5" hidden="1">
      <c r="A281" s="47" t="s">
        <v>475</v>
      </c>
      <c r="B281" s="65" t="s">
        <v>418</v>
      </c>
      <c r="C281" s="51" t="s">
        <v>477</v>
      </c>
      <c r="D281" s="54"/>
      <c r="E281" s="364">
        <f>E282</f>
        <v>0</v>
      </c>
      <c r="G281" s="140"/>
      <c r="O281" s="29"/>
      <c r="S281" s="140"/>
      <c r="T281" s="140"/>
    </row>
    <row r="282" spans="1:20" s="59" customFormat="1" ht="39" hidden="1">
      <c r="A282" s="47" t="s">
        <v>476</v>
      </c>
      <c r="B282" s="48" t="s">
        <v>418</v>
      </c>
      <c r="C282" s="51" t="s">
        <v>478</v>
      </c>
      <c r="D282" s="53"/>
      <c r="E282" s="364">
        <f>E283</f>
        <v>0</v>
      </c>
      <c r="G282" s="141"/>
      <c r="O282" s="18"/>
      <c r="S282" s="141"/>
      <c r="T282" s="141"/>
    </row>
    <row r="283" spans="1:20" s="29" customFormat="1" ht="51.75" hidden="1">
      <c r="A283" s="42" t="s">
        <v>592</v>
      </c>
      <c r="B283" s="66" t="s">
        <v>418</v>
      </c>
      <c r="C283" s="43" t="s">
        <v>573</v>
      </c>
      <c r="D283" s="44"/>
      <c r="E283" s="339">
        <f>E284</f>
        <v>0</v>
      </c>
      <c r="S283" s="136"/>
      <c r="T283" s="136"/>
    </row>
    <row r="284" spans="1:20" s="29" customFormat="1" ht="30" customHeight="1" hidden="1">
      <c r="A284" s="31" t="s">
        <v>575</v>
      </c>
      <c r="B284" s="66" t="s">
        <v>418</v>
      </c>
      <c r="C284" s="43" t="s">
        <v>573</v>
      </c>
      <c r="D284" s="36">
        <v>240</v>
      </c>
      <c r="E284" s="339">
        <v>0</v>
      </c>
      <c r="S284" s="136"/>
      <c r="T284" s="136"/>
    </row>
    <row r="285" spans="1:20" s="63" customFormat="1" ht="39" hidden="1">
      <c r="A285" s="47" t="s">
        <v>610</v>
      </c>
      <c r="B285" s="65" t="s">
        <v>418</v>
      </c>
      <c r="C285" s="51" t="s">
        <v>607</v>
      </c>
      <c r="D285" s="54"/>
      <c r="E285" s="364">
        <f>E286</f>
        <v>0</v>
      </c>
      <c r="G285" s="140"/>
      <c r="O285" s="29"/>
      <c r="S285" s="140"/>
      <c r="T285" s="140"/>
    </row>
    <row r="286" spans="1:20" s="59" customFormat="1" ht="64.5" hidden="1">
      <c r="A286" s="47" t="s">
        <v>612</v>
      </c>
      <c r="B286" s="48" t="s">
        <v>418</v>
      </c>
      <c r="C286" s="51" t="s">
        <v>608</v>
      </c>
      <c r="D286" s="53"/>
      <c r="E286" s="364">
        <f>E287+E289</f>
        <v>0</v>
      </c>
      <c r="G286" s="141"/>
      <c r="O286" s="18"/>
      <c r="S286" s="141"/>
      <c r="T286" s="141"/>
    </row>
    <row r="287" spans="1:20" s="29" customFormat="1" ht="12.75" hidden="1">
      <c r="A287" s="42" t="s">
        <v>611</v>
      </c>
      <c r="B287" s="66" t="s">
        <v>418</v>
      </c>
      <c r="C287" s="43" t="s">
        <v>609</v>
      </c>
      <c r="D287" s="44"/>
      <c r="E287" s="339">
        <f>E288</f>
        <v>0</v>
      </c>
      <c r="S287" s="136"/>
      <c r="T287" s="136"/>
    </row>
    <row r="288" spans="1:20" s="29" customFormat="1" ht="30" customHeight="1" hidden="1">
      <c r="A288" s="31" t="s">
        <v>575</v>
      </c>
      <c r="B288" s="66" t="s">
        <v>418</v>
      </c>
      <c r="C288" s="43" t="s">
        <v>609</v>
      </c>
      <c r="D288" s="36">
        <v>240</v>
      </c>
      <c r="E288" s="339"/>
      <c r="S288" s="136"/>
      <c r="T288" s="136"/>
    </row>
    <row r="289" spans="1:20" s="29" customFormat="1" ht="30" customHeight="1" hidden="1">
      <c r="A289" s="31" t="s">
        <v>575</v>
      </c>
      <c r="B289" s="66" t="s">
        <v>418</v>
      </c>
      <c r="C289" s="43" t="s">
        <v>95</v>
      </c>
      <c r="D289" s="36">
        <v>240</v>
      </c>
      <c r="E289" s="339"/>
      <c r="S289" s="136"/>
      <c r="T289" s="136"/>
    </row>
    <row r="290" spans="1:5" ht="13.5" customHeight="1">
      <c r="A290" s="33" t="s">
        <v>530</v>
      </c>
      <c r="B290" s="66" t="s">
        <v>418</v>
      </c>
      <c r="C290" s="43" t="s">
        <v>320</v>
      </c>
      <c r="D290" s="54"/>
      <c r="E290" s="339">
        <f>E291</f>
        <v>463.515</v>
      </c>
    </row>
    <row r="291" spans="1:5" ht="24.75" customHeight="1">
      <c r="A291" s="31" t="s">
        <v>575</v>
      </c>
      <c r="B291" s="66" t="s">
        <v>418</v>
      </c>
      <c r="C291" s="43" t="s">
        <v>320</v>
      </c>
      <c r="D291" s="36">
        <v>240</v>
      </c>
      <c r="E291" s="339">
        <v>463.515</v>
      </c>
    </row>
    <row r="292" spans="1:20" s="63" customFormat="1" ht="63.75">
      <c r="A292" s="47" t="s">
        <v>285</v>
      </c>
      <c r="B292" s="65" t="s">
        <v>418</v>
      </c>
      <c r="C292" s="51" t="s">
        <v>293</v>
      </c>
      <c r="D292" s="54"/>
      <c r="E292" s="364">
        <f>E293</f>
        <v>1255.76</v>
      </c>
      <c r="G292" s="140"/>
      <c r="O292" s="29"/>
      <c r="S292" s="140"/>
      <c r="T292" s="140"/>
    </row>
    <row r="293" spans="1:20" s="59" customFormat="1" ht="63.75">
      <c r="A293" s="47" t="s">
        <v>286</v>
      </c>
      <c r="B293" s="48" t="s">
        <v>418</v>
      </c>
      <c r="C293" s="51" t="s">
        <v>287</v>
      </c>
      <c r="D293" s="53"/>
      <c r="E293" s="364">
        <f>E294</f>
        <v>1255.76</v>
      </c>
      <c r="G293" s="141"/>
      <c r="O293" s="18"/>
      <c r="S293" s="141"/>
      <c r="T293" s="141"/>
    </row>
    <row r="294" spans="1:20" s="59" customFormat="1" ht="12.75">
      <c r="A294" s="47" t="s">
        <v>289</v>
      </c>
      <c r="B294" s="65" t="s">
        <v>418</v>
      </c>
      <c r="C294" s="51" t="s">
        <v>288</v>
      </c>
      <c r="D294" s="54"/>
      <c r="E294" s="364">
        <f>E297+E295</f>
        <v>1255.76</v>
      </c>
      <c r="G294" s="141"/>
      <c r="O294" s="18"/>
      <c r="S294" s="141"/>
      <c r="T294" s="141"/>
    </row>
    <row r="295" spans="1:20" s="29" customFormat="1" ht="41.25" customHeight="1">
      <c r="A295" s="42" t="s">
        <v>290</v>
      </c>
      <c r="B295" s="66" t="s">
        <v>418</v>
      </c>
      <c r="C295" s="43" t="s">
        <v>308</v>
      </c>
      <c r="D295" s="44"/>
      <c r="E295" s="339">
        <f>E296</f>
        <v>1141.6</v>
      </c>
      <c r="S295" s="136"/>
      <c r="T295" s="136"/>
    </row>
    <row r="296" spans="1:20" s="29" customFormat="1" ht="25.5" customHeight="1">
      <c r="A296" s="31" t="s">
        <v>575</v>
      </c>
      <c r="B296" s="66" t="s">
        <v>418</v>
      </c>
      <c r="C296" s="43" t="s">
        <v>308</v>
      </c>
      <c r="D296" s="36">
        <v>240</v>
      </c>
      <c r="E296" s="339">
        <v>1141.6</v>
      </c>
      <c r="S296" s="136"/>
      <c r="T296" s="136"/>
    </row>
    <row r="297" spans="1:20" s="29" customFormat="1" ht="41.25" customHeight="1">
      <c r="A297" s="42" t="s">
        <v>290</v>
      </c>
      <c r="B297" s="66" t="s">
        <v>418</v>
      </c>
      <c r="C297" s="43" t="s">
        <v>302</v>
      </c>
      <c r="D297" s="44"/>
      <c r="E297" s="339">
        <f>E298</f>
        <v>114.16</v>
      </c>
      <c r="S297" s="136"/>
      <c r="T297" s="136"/>
    </row>
    <row r="298" spans="1:20" s="29" customFormat="1" ht="25.5" customHeight="1">
      <c r="A298" s="31" t="s">
        <v>575</v>
      </c>
      <c r="B298" s="66" t="s">
        <v>418</v>
      </c>
      <c r="C298" s="43" t="s">
        <v>302</v>
      </c>
      <c r="D298" s="36">
        <v>240</v>
      </c>
      <c r="E298" s="339">
        <v>114.16</v>
      </c>
      <c r="S298" s="136"/>
      <c r="T298" s="136"/>
    </row>
    <row r="299" spans="1:20" s="102" customFormat="1" ht="15">
      <c r="A299" s="88" t="s">
        <v>412</v>
      </c>
      <c r="B299" s="90" t="s">
        <v>409</v>
      </c>
      <c r="C299" s="89"/>
      <c r="D299" s="89"/>
      <c r="E299" s="357">
        <f>E300</f>
        <v>14115.6</v>
      </c>
      <c r="G299" s="148"/>
      <c r="S299" s="148"/>
      <c r="T299" s="148"/>
    </row>
    <row r="300" spans="1:20" s="99" customFormat="1" ht="15">
      <c r="A300" s="88" t="s">
        <v>343</v>
      </c>
      <c r="B300" s="90" t="s">
        <v>342</v>
      </c>
      <c r="C300" s="89"/>
      <c r="D300" s="89"/>
      <c r="E300" s="357">
        <f>E310+E319+E327+E301</f>
        <v>14115.6</v>
      </c>
      <c r="G300" s="144"/>
      <c r="O300" s="102"/>
      <c r="S300" s="144"/>
      <c r="T300" s="144"/>
    </row>
    <row r="301" spans="1:7" ht="13.5" hidden="1">
      <c r="A301" s="88" t="s">
        <v>395</v>
      </c>
      <c r="B301" s="90" t="s">
        <v>342</v>
      </c>
      <c r="C301" s="89" t="s">
        <v>392</v>
      </c>
      <c r="D301" s="89"/>
      <c r="E301" s="357">
        <f>E307+E302+E305</f>
        <v>0</v>
      </c>
      <c r="G301" s="18"/>
    </row>
    <row r="302" spans="1:20" s="29" customFormat="1" ht="25.5" hidden="1">
      <c r="A302" s="31" t="s">
        <v>554</v>
      </c>
      <c r="B302" s="28" t="s">
        <v>342</v>
      </c>
      <c r="C302" s="1" t="s">
        <v>553</v>
      </c>
      <c r="D302" s="1"/>
      <c r="E302" s="362">
        <f>E303+E304</f>
        <v>0</v>
      </c>
      <c r="S302" s="136"/>
      <c r="T302" s="136"/>
    </row>
    <row r="303" spans="1:20" s="29" customFormat="1" ht="18" customHeight="1" hidden="1">
      <c r="A303" s="164" t="s">
        <v>578</v>
      </c>
      <c r="B303" s="28" t="s">
        <v>342</v>
      </c>
      <c r="C303" s="1" t="s">
        <v>553</v>
      </c>
      <c r="D303" s="1" t="s">
        <v>582</v>
      </c>
      <c r="E303" s="362"/>
      <c r="S303" s="136"/>
      <c r="T303" s="136"/>
    </row>
    <row r="304" spans="1:20" s="29" customFormat="1" ht="12.75" hidden="1">
      <c r="A304" s="31" t="s">
        <v>619</v>
      </c>
      <c r="B304" s="28" t="s">
        <v>342</v>
      </c>
      <c r="C304" s="1" t="s">
        <v>553</v>
      </c>
      <c r="D304" s="1" t="s">
        <v>585</v>
      </c>
      <c r="E304" s="362"/>
      <c r="S304" s="136"/>
      <c r="T304" s="136"/>
    </row>
    <row r="305" spans="1:20" s="29" customFormat="1" ht="12.75" hidden="1">
      <c r="A305" s="31" t="s">
        <v>552</v>
      </c>
      <c r="B305" s="28" t="s">
        <v>342</v>
      </c>
      <c r="C305" s="1" t="s">
        <v>551</v>
      </c>
      <c r="D305" s="1"/>
      <c r="E305" s="362">
        <f>E306</f>
        <v>0</v>
      </c>
      <c r="S305" s="136"/>
      <c r="T305" s="136"/>
    </row>
    <row r="306" spans="1:20" s="29" customFormat="1" ht="25.5" hidden="1">
      <c r="A306" s="31" t="s">
        <v>361</v>
      </c>
      <c r="B306" s="28" t="s">
        <v>342</v>
      </c>
      <c r="C306" s="1" t="s">
        <v>551</v>
      </c>
      <c r="D306" s="1" t="s">
        <v>381</v>
      </c>
      <c r="E306" s="362"/>
      <c r="S306" s="136"/>
      <c r="T306" s="136"/>
    </row>
    <row r="307" spans="1:20" s="29" customFormat="1" ht="12.75" hidden="1">
      <c r="A307" s="31" t="s">
        <v>528</v>
      </c>
      <c r="B307" s="28" t="s">
        <v>342</v>
      </c>
      <c r="C307" s="1" t="s">
        <v>527</v>
      </c>
      <c r="D307" s="1"/>
      <c r="E307" s="362">
        <f>E308</f>
        <v>0</v>
      </c>
      <c r="S307" s="136"/>
      <c r="T307" s="136"/>
    </row>
    <row r="308" spans="1:20" s="29" customFormat="1" ht="12.75" hidden="1">
      <c r="A308" s="31" t="s">
        <v>619</v>
      </c>
      <c r="B308" s="28" t="s">
        <v>342</v>
      </c>
      <c r="C308" s="1" t="s">
        <v>527</v>
      </c>
      <c r="D308" s="1" t="s">
        <v>585</v>
      </c>
      <c r="E308" s="362"/>
      <c r="S308" s="136"/>
      <c r="T308" s="136"/>
    </row>
    <row r="309" spans="1:20" s="99" customFormat="1" ht="42.75">
      <c r="A309" s="88" t="s">
        <v>506</v>
      </c>
      <c r="B309" s="90" t="s">
        <v>342</v>
      </c>
      <c r="C309" s="89" t="s">
        <v>142</v>
      </c>
      <c r="D309" s="89"/>
      <c r="E309" s="357">
        <f>E310+E327</f>
        <v>6580.5</v>
      </c>
      <c r="G309" s="144"/>
      <c r="O309" s="102"/>
      <c r="S309" s="144"/>
      <c r="T309" s="144"/>
    </row>
    <row r="310" spans="1:20" s="59" customFormat="1" ht="51">
      <c r="A310" s="25" t="s">
        <v>453</v>
      </c>
      <c r="B310" s="20" t="s">
        <v>342</v>
      </c>
      <c r="C310" s="21" t="s">
        <v>141</v>
      </c>
      <c r="D310" s="21"/>
      <c r="E310" s="338">
        <f>E311</f>
        <v>4821.5</v>
      </c>
      <c r="G310" s="141"/>
      <c r="O310" s="18"/>
      <c r="S310" s="141"/>
      <c r="T310" s="141"/>
    </row>
    <row r="311" spans="1:20" s="59" customFormat="1" ht="25.5">
      <c r="A311" s="25" t="s">
        <v>139</v>
      </c>
      <c r="B311" s="20" t="s">
        <v>342</v>
      </c>
      <c r="C311" s="21" t="s">
        <v>140</v>
      </c>
      <c r="D311" s="21"/>
      <c r="E311" s="338">
        <f>E312+E317</f>
        <v>4821.5</v>
      </c>
      <c r="G311" s="141"/>
      <c r="O311" s="18"/>
      <c r="S311" s="141"/>
      <c r="T311" s="141"/>
    </row>
    <row r="312" spans="1:5" ht="63.75">
      <c r="A312" s="31" t="s">
        <v>454</v>
      </c>
      <c r="B312" s="28" t="s">
        <v>342</v>
      </c>
      <c r="C312" s="1" t="s">
        <v>143</v>
      </c>
      <c r="D312" s="1"/>
      <c r="E312" s="362">
        <f>E313+E314+E315+E316</f>
        <v>4521.5</v>
      </c>
    </row>
    <row r="313" spans="1:20" ht="15.75" customHeight="1">
      <c r="A313" s="164" t="s">
        <v>578</v>
      </c>
      <c r="B313" s="28" t="s">
        <v>342</v>
      </c>
      <c r="C313" s="1" t="s">
        <v>143</v>
      </c>
      <c r="D313" s="1" t="s">
        <v>582</v>
      </c>
      <c r="E313" s="362">
        <f>2961.38+2.1-88.38+6</f>
        <v>2881.1</v>
      </c>
      <c r="S313" s="136"/>
      <c r="T313" s="382"/>
    </row>
    <row r="314" spans="1:5" ht="25.5" hidden="1">
      <c r="A314" s="31" t="s">
        <v>379</v>
      </c>
      <c r="B314" s="28" t="s">
        <v>342</v>
      </c>
      <c r="C314" s="1" t="s">
        <v>143</v>
      </c>
      <c r="D314" s="1" t="s">
        <v>380</v>
      </c>
      <c r="E314" s="362">
        <v>0</v>
      </c>
    </row>
    <row r="315" spans="1:5" ht="27" customHeight="1">
      <c r="A315" s="31" t="s">
        <v>575</v>
      </c>
      <c r="B315" s="28" t="s">
        <v>342</v>
      </c>
      <c r="C315" s="1" t="s">
        <v>143</v>
      </c>
      <c r="D315" s="36">
        <v>240</v>
      </c>
      <c r="E315" s="362">
        <f>1918.4-35-250-50+80-18-6</f>
        <v>1639.4</v>
      </c>
    </row>
    <row r="316" spans="1:20" s="19" customFormat="1" ht="18.75" customHeight="1">
      <c r="A316" s="3" t="s">
        <v>579</v>
      </c>
      <c r="B316" s="28" t="s">
        <v>342</v>
      </c>
      <c r="C316" s="1" t="s">
        <v>143</v>
      </c>
      <c r="D316" s="1" t="s">
        <v>583</v>
      </c>
      <c r="E316" s="362">
        <v>1</v>
      </c>
      <c r="G316" s="134"/>
      <c r="S316" s="134"/>
      <c r="T316" s="134"/>
    </row>
    <row r="317" spans="1:20" s="19" customFormat="1" ht="18.75" customHeight="1">
      <c r="A317" s="3" t="s">
        <v>328</v>
      </c>
      <c r="B317" s="28" t="s">
        <v>342</v>
      </c>
      <c r="C317" s="1" t="s">
        <v>310</v>
      </c>
      <c r="D317" s="1"/>
      <c r="E317" s="362">
        <f>E318</f>
        <v>300</v>
      </c>
      <c r="G317" s="134"/>
      <c r="S317" s="134"/>
      <c r="T317" s="134"/>
    </row>
    <row r="318" spans="1:20" s="19" customFormat="1" ht="18.75" customHeight="1">
      <c r="A318" s="31" t="s">
        <v>575</v>
      </c>
      <c r="B318" s="28" t="s">
        <v>342</v>
      </c>
      <c r="C318" s="1" t="s">
        <v>310</v>
      </c>
      <c r="D318" s="1" t="s">
        <v>588</v>
      </c>
      <c r="E318" s="362">
        <v>300</v>
      </c>
      <c r="G318" s="134"/>
      <c r="S318" s="134"/>
      <c r="T318" s="134"/>
    </row>
    <row r="319" spans="1:20" s="26" customFormat="1" ht="38.25">
      <c r="A319" s="25" t="s">
        <v>456</v>
      </c>
      <c r="B319" s="20" t="s">
        <v>342</v>
      </c>
      <c r="C319" s="21" t="s">
        <v>144</v>
      </c>
      <c r="D319" s="21"/>
      <c r="E319" s="338">
        <f>E320</f>
        <v>7535.1</v>
      </c>
      <c r="G319" s="138"/>
      <c r="O319" s="62"/>
      <c r="S319" s="138"/>
      <c r="T319" s="138"/>
    </row>
    <row r="320" spans="1:20" s="26" customFormat="1" ht="25.5">
      <c r="A320" s="25" t="s">
        <v>145</v>
      </c>
      <c r="B320" s="20" t="s">
        <v>342</v>
      </c>
      <c r="C320" s="21" t="s">
        <v>255</v>
      </c>
      <c r="D320" s="21"/>
      <c r="E320" s="338">
        <f>E321+E324+E326</f>
        <v>7535.1</v>
      </c>
      <c r="G320" s="138"/>
      <c r="O320" s="62"/>
      <c r="S320" s="138"/>
      <c r="T320" s="138"/>
    </row>
    <row r="321" spans="1:20" s="26" customFormat="1" ht="76.5">
      <c r="A321" s="31" t="s">
        <v>455</v>
      </c>
      <c r="B321" s="28" t="s">
        <v>342</v>
      </c>
      <c r="C321" s="1" t="s">
        <v>146</v>
      </c>
      <c r="D321" s="1"/>
      <c r="E321" s="362">
        <f>E322</f>
        <v>7424.2</v>
      </c>
      <c r="G321" s="138"/>
      <c r="O321" s="62"/>
      <c r="S321" s="138"/>
      <c r="T321" s="138"/>
    </row>
    <row r="322" spans="1:20" s="29" customFormat="1" ht="12.75" customHeight="1">
      <c r="A322" s="3" t="s">
        <v>584</v>
      </c>
      <c r="B322" s="28" t="s">
        <v>342</v>
      </c>
      <c r="C322" s="1" t="s">
        <v>146</v>
      </c>
      <c r="D322" s="1" t="s">
        <v>585</v>
      </c>
      <c r="E322" s="362">
        <f>7492.2-34-34</f>
        <v>7424.2</v>
      </c>
      <c r="G322" s="136"/>
      <c r="S322" s="136"/>
      <c r="T322" s="136"/>
    </row>
    <row r="323" spans="1:20" s="29" customFormat="1" ht="19.5" customHeight="1">
      <c r="A323" s="3" t="s">
        <v>292</v>
      </c>
      <c r="B323" s="28" t="s">
        <v>342</v>
      </c>
      <c r="C323" s="1" t="s">
        <v>282</v>
      </c>
      <c r="D323" s="1"/>
      <c r="E323" s="362">
        <f>E324</f>
        <v>100.8</v>
      </c>
      <c r="G323" s="136"/>
      <c r="S323" s="136"/>
      <c r="T323" s="136"/>
    </row>
    <row r="324" spans="1:20" s="29" customFormat="1" ht="15" customHeight="1">
      <c r="A324" s="3" t="s">
        <v>584</v>
      </c>
      <c r="B324" s="28" t="s">
        <v>342</v>
      </c>
      <c r="C324" s="1" t="s">
        <v>282</v>
      </c>
      <c r="D324" s="1" t="s">
        <v>585</v>
      </c>
      <c r="E324" s="362">
        <v>100.8</v>
      </c>
      <c r="G324" s="136"/>
      <c r="S324" s="136"/>
      <c r="T324" s="136"/>
    </row>
    <row r="325" spans="1:20" s="29" customFormat="1" ht="19.5" customHeight="1">
      <c r="A325" s="3" t="s">
        <v>292</v>
      </c>
      <c r="B325" s="28"/>
      <c r="C325" s="1" t="s">
        <v>283</v>
      </c>
      <c r="D325" s="1"/>
      <c r="E325" s="362">
        <f>E326</f>
        <v>10.1</v>
      </c>
      <c r="G325" s="136"/>
      <c r="S325" s="136"/>
      <c r="T325" s="136"/>
    </row>
    <row r="326" spans="1:20" s="29" customFormat="1" ht="15" customHeight="1">
      <c r="A326" s="3" t="s">
        <v>584</v>
      </c>
      <c r="B326" s="28" t="s">
        <v>342</v>
      </c>
      <c r="C326" s="1" t="s">
        <v>283</v>
      </c>
      <c r="D326" s="1" t="s">
        <v>585</v>
      </c>
      <c r="E326" s="362">
        <v>10.1</v>
      </c>
      <c r="G326" s="136"/>
      <c r="S326" s="136"/>
      <c r="T326" s="136"/>
    </row>
    <row r="327" spans="1:20" s="19" customFormat="1" ht="44.25" customHeight="1">
      <c r="A327" s="47" t="s">
        <v>457</v>
      </c>
      <c r="B327" s="20" t="s">
        <v>342</v>
      </c>
      <c r="C327" s="51" t="s">
        <v>149</v>
      </c>
      <c r="D327" s="54"/>
      <c r="E327" s="364">
        <f>E328</f>
        <v>1759</v>
      </c>
      <c r="G327" s="134"/>
      <c r="S327" s="134"/>
      <c r="T327" s="134"/>
    </row>
    <row r="328" spans="1:20" s="19" customFormat="1" ht="25.5">
      <c r="A328" s="47" t="s">
        <v>147</v>
      </c>
      <c r="B328" s="20" t="s">
        <v>342</v>
      </c>
      <c r="C328" s="51" t="s">
        <v>148</v>
      </c>
      <c r="D328" s="54"/>
      <c r="E328" s="364">
        <f>E329+E333</f>
        <v>1759</v>
      </c>
      <c r="G328" s="134"/>
      <c r="S328" s="134"/>
      <c r="T328" s="134"/>
    </row>
    <row r="329" spans="1:20" s="19" customFormat="1" ht="63.75">
      <c r="A329" s="52" t="s">
        <v>458</v>
      </c>
      <c r="B329" s="28" t="s">
        <v>342</v>
      </c>
      <c r="C329" s="43" t="s">
        <v>150</v>
      </c>
      <c r="D329" s="54"/>
      <c r="E329" s="339">
        <f>E330+E331</f>
        <v>1654</v>
      </c>
      <c r="G329" s="134"/>
      <c r="S329" s="134"/>
      <c r="T329" s="134"/>
    </row>
    <row r="330" spans="1:20" s="26" customFormat="1" ht="27.75" customHeight="1">
      <c r="A330" s="31" t="s">
        <v>575</v>
      </c>
      <c r="B330" s="28" t="s">
        <v>342</v>
      </c>
      <c r="C330" s="43" t="s">
        <v>150</v>
      </c>
      <c r="D330" s="36">
        <v>240</v>
      </c>
      <c r="E330" s="362">
        <f>100+54+500-50-54</f>
        <v>550</v>
      </c>
      <c r="G330" s="138"/>
      <c r="O330" s="62"/>
      <c r="S330" s="138"/>
      <c r="T330" s="138"/>
    </row>
    <row r="331" spans="1:20" s="29" customFormat="1" ht="15" customHeight="1">
      <c r="A331" s="3" t="s">
        <v>584</v>
      </c>
      <c r="B331" s="28" t="s">
        <v>342</v>
      </c>
      <c r="C331" s="43" t="s">
        <v>150</v>
      </c>
      <c r="D331" s="1" t="s">
        <v>585</v>
      </c>
      <c r="E331" s="362">
        <f>1000+54+50</f>
        <v>1104</v>
      </c>
      <c r="G331" s="136"/>
      <c r="S331" s="136"/>
      <c r="T331" s="136"/>
    </row>
    <row r="332" spans="1:20" s="29" customFormat="1" ht="15" customHeight="1">
      <c r="A332" s="3" t="s">
        <v>291</v>
      </c>
      <c r="B332" s="28" t="s">
        <v>342</v>
      </c>
      <c r="C332" s="43" t="s">
        <v>284</v>
      </c>
      <c r="D332" s="1"/>
      <c r="E332" s="362">
        <f>E333</f>
        <v>105</v>
      </c>
      <c r="G332" s="136"/>
      <c r="S332" s="136"/>
      <c r="T332" s="136"/>
    </row>
    <row r="333" spans="1:20" s="29" customFormat="1" ht="15" customHeight="1">
      <c r="A333" s="3" t="s">
        <v>584</v>
      </c>
      <c r="B333" s="28" t="s">
        <v>342</v>
      </c>
      <c r="C333" s="43" t="s">
        <v>284</v>
      </c>
      <c r="D333" s="1" t="s">
        <v>585</v>
      </c>
      <c r="E333" s="362">
        <v>105</v>
      </c>
      <c r="G333" s="136"/>
      <c r="S333" s="136"/>
      <c r="T333" s="136"/>
    </row>
    <row r="334" spans="1:20" s="110" customFormat="1" ht="15">
      <c r="A334" s="88" t="s">
        <v>401</v>
      </c>
      <c r="B334" s="90" t="s">
        <v>402</v>
      </c>
      <c r="C334" s="89"/>
      <c r="D334" s="89"/>
      <c r="E334" s="357">
        <f>E335+E341</f>
        <v>4366.12758</v>
      </c>
      <c r="G334" s="137"/>
      <c r="S334" s="137"/>
      <c r="T334" s="137"/>
    </row>
    <row r="335" spans="1:20" s="110" customFormat="1" ht="15">
      <c r="A335" s="88" t="s">
        <v>358</v>
      </c>
      <c r="B335" s="90" t="s">
        <v>396</v>
      </c>
      <c r="C335" s="89"/>
      <c r="D335" s="89"/>
      <c r="E335" s="357">
        <f>E336</f>
        <v>1120</v>
      </c>
      <c r="G335" s="137"/>
      <c r="S335" s="137"/>
      <c r="T335" s="137"/>
    </row>
    <row r="336" spans="1:20" s="68" customFormat="1" ht="25.5">
      <c r="A336" s="23" t="s">
        <v>461</v>
      </c>
      <c r="B336" s="20" t="s">
        <v>396</v>
      </c>
      <c r="C336" s="21" t="s">
        <v>161</v>
      </c>
      <c r="D336" s="21"/>
      <c r="E336" s="338">
        <f>E337</f>
        <v>1120</v>
      </c>
      <c r="G336" s="146"/>
      <c r="O336" s="19"/>
      <c r="S336" s="146"/>
      <c r="T336" s="146"/>
    </row>
    <row r="337" spans="1:20" s="68" customFormat="1" ht="51">
      <c r="A337" s="25" t="s">
        <v>462</v>
      </c>
      <c r="B337" s="20" t="s">
        <v>396</v>
      </c>
      <c r="C337" s="21" t="s">
        <v>160</v>
      </c>
      <c r="D337" s="21"/>
      <c r="E337" s="338">
        <f>E339</f>
        <v>1120</v>
      </c>
      <c r="G337" s="146"/>
      <c r="O337" s="19"/>
      <c r="S337" s="146"/>
      <c r="T337" s="146"/>
    </row>
    <row r="338" spans="1:20" s="68" customFormat="1" ht="25.5">
      <c r="A338" s="25" t="s">
        <v>152</v>
      </c>
      <c r="B338" s="20" t="s">
        <v>396</v>
      </c>
      <c r="C338" s="21" t="s">
        <v>153</v>
      </c>
      <c r="D338" s="21"/>
      <c r="E338" s="338">
        <f>E339</f>
        <v>1120</v>
      </c>
      <c r="G338" s="146"/>
      <c r="O338" s="19"/>
      <c r="S338" s="146"/>
      <c r="T338" s="146"/>
    </row>
    <row r="339" spans="1:20" s="29" customFormat="1" ht="51">
      <c r="A339" s="3" t="s">
        <v>463</v>
      </c>
      <c r="B339" s="28" t="s">
        <v>396</v>
      </c>
      <c r="C339" s="1" t="s">
        <v>154</v>
      </c>
      <c r="D339" s="1"/>
      <c r="E339" s="362">
        <f>E340</f>
        <v>1120</v>
      </c>
      <c r="G339" s="136"/>
      <c r="S339" s="136"/>
      <c r="T339" s="136"/>
    </row>
    <row r="340" spans="1:20" s="29" customFormat="1" ht="27.75" customHeight="1">
      <c r="A340" s="3" t="s">
        <v>586</v>
      </c>
      <c r="B340" s="28" t="s">
        <v>396</v>
      </c>
      <c r="C340" s="1" t="s">
        <v>154</v>
      </c>
      <c r="D340" s="1" t="s">
        <v>587</v>
      </c>
      <c r="E340" s="362">
        <v>1120</v>
      </c>
      <c r="G340" s="136"/>
      <c r="S340" s="136"/>
      <c r="T340" s="136"/>
    </row>
    <row r="341" spans="1:20" s="110" customFormat="1" ht="15">
      <c r="A341" s="88" t="s">
        <v>389</v>
      </c>
      <c r="B341" s="90" t="s">
        <v>388</v>
      </c>
      <c r="C341" s="89"/>
      <c r="D341" s="89"/>
      <c r="E341" s="357">
        <f>E346+E342</f>
        <v>3246.1275800000003</v>
      </c>
      <c r="G341" s="137"/>
      <c r="S341" s="137"/>
      <c r="T341" s="137"/>
    </row>
    <row r="342" spans="1:5" ht="12.75" hidden="1">
      <c r="A342" s="23" t="s">
        <v>428</v>
      </c>
      <c r="B342" s="65" t="s">
        <v>388</v>
      </c>
      <c r="C342" s="40" t="s">
        <v>338</v>
      </c>
      <c r="D342" s="40"/>
      <c r="E342" s="359">
        <f>E343</f>
        <v>0</v>
      </c>
    </row>
    <row r="343" spans="1:5" ht="12.75" hidden="1">
      <c r="A343" s="25" t="s">
        <v>395</v>
      </c>
      <c r="B343" s="65" t="s">
        <v>388</v>
      </c>
      <c r="C343" s="21" t="s">
        <v>392</v>
      </c>
      <c r="D343" s="21"/>
      <c r="E343" s="338">
        <f>E344</f>
        <v>0</v>
      </c>
    </row>
    <row r="344" spans="1:20" s="19" customFormat="1" ht="25.5" hidden="1">
      <c r="A344" s="46" t="s">
        <v>517</v>
      </c>
      <c r="B344" s="65" t="s">
        <v>388</v>
      </c>
      <c r="C344" s="36" t="s">
        <v>516</v>
      </c>
      <c r="D344" s="36"/>
      <c r="E344" s="360">
        <f>E345</f>
        <v>0</v>
      </c>
      <c r="G344" s="134"/>
      <c r="S344" s="134"/>
      <c r="T344" s="134"/>
    </row>
    <row r="345" spans="1:20" s="19" customFormat="1" ht="39" hidden="1">
      <c r="A345" s="46" t="s">
        <v>518</v>
      </c>
      <c r="B345" s="65" t="s">
        <v>388</v>
      </c>
      <c r="C345" s="36" t="s">
        <v>516</v>
      </c>
      <c r="D345" s="38">
        <v>314</v>
      </c>
      <c r="E345" s="360"/>
      <c r="G345" s="134"/>
      <c r="S345" s="134"/>
      <c r="T345" s="134"/>
    </row>
    <row r="346" spans="1:20" s="68" customFormat="1" ht="51">
      <c r="A346" s="23" t="s">
        <v>459</v>
      </c>
      <c r="B346" s="65" t="s">
        <v>388</v>
      </c>
      <c r="C346" s="21" t="s">
        <v>155</v>
      </c>
      <c r="D346" s="21"/>
      <c r="E346" s="338">
        <f>E347+E376</f>
        <v>3246.1275800000003</v>
      </c>
      <c r="G346" s="146"/>
      <c r="O346" s="19"/>
      <c r="S346" s="146"/>
      <c r="T346" s="146"/>
    </row>
    <row r="347" spans="1:20" s="68" customFormat="1" ht="89.25">
      <c r="A347" s="25" t="s">
        <v>253</v>
      </c>
      <c r="B347" s="65" t="s">
        <v>388</v>
      </c>
      <c r="C347" s="21" t="s">
        <v>157</v>
      </c>
      <c r="D347" s="21"/>
      <c r="E347" s="338">
        <f>E348</f>
        <v>2288.128</v>
      </c>
      <c r="G347" s="146"/>
      <c r="O347" s="19"/>
      <c r="S347" s="146"/>
      <c r="T347" s="146"/>
    </row>
    <row r="348" spans="1:20" s="68" customFormat="1" ht="38.25">
      <c r="A348" s="25" t="s">
        <v>158</v>
      </c>
      <c r="B348" s="65" t="s">
        <v>388</v>
      </c>
      <c r="C348" s="21" t="s">
        <v>156</v>
      </c>
      <c r="D348" s="21"/>
      <c r="E348" s="338">
        <f>E349+E352+E358+E361</f>
        <v>2288.128</v>
      </c>
      <c r="G348" s="146"/>
      <c r="O348" s="19"/>
      <c r="S348" s="146"/>
      <c r="T348" s="146"/>
    </row>
    <row r="349" spans="1:20" s="29" customFormat="1" ht="18" customHeight="1">
      <c r="A349" s="30" t="s">
        <v>252</v>
      </c>
      <c r="B349" s="66" t="s">
        <v>388</v>
      </c>
      <c r="C349" s="1" t="s">
        <v>294</v>
      </c>
      <c r="D349" s="1"/>
      <c r="E349" s="362">
        <f>E351</f>
        <v>892.297</v>
      </c>
      <c r="G349" s="136"/>
      <c r="S349" s="136"/>
      <c r="T349" s="136"/>
    </row>
    <row r="350" spans="1:20" s="62" customFormat="1" ht="12" customHeight="1" hidden="1">
      <c r="A350" s="31" t="s">
        <v>346</v>
      </c>
      <c r="B350" s="66" t="s">
        <v>388</v>
      </c>
      <c r="C350" s="1" t="s">
        <v>460</v>
      </c>
      <c r="D350" s="1" t="s">
        <v>383</v>
      </c>
      <c r="E350" s="362"/>
      <c r="G350" s="145"/>
      <c r="S350" s="145"/>
      <c r="T350" s="145"/>
    </row>
    <row r="351" spans="1:20" s="62" customFormat="1" ht="16.5" customHeight="1">
      <c r="A351" s="3" t="s">
        <v>586</v>
      </c>
      <c r="B351" s="66" t="s">
        <v>388</v>
      </c>
      <c r="C351" s="1" t="s">
        <v>294</v>
      </c>
      <c r="D351" s="1" t="s">
        <v>587</v>
      </c>
      <c r="E351" s="362">
        <f>1000-107.703</f>
        <v>892.297</v>
      </c>
      <c r="G351" s="145"/>
      <c r="S351" s="145"/>
      <c r="T351" s="145"/>
    </row>
    <row r="352" spans="1:20" s="29" customFormat="1" ht="25.5">
      <c r="A352" s="30" t="s">
        <v>548</v>
      </c>
      <c r="B352" s="66" t="s">
        <v>388</v>
      </c>
      <c r="C352" s="1" t="s">
        <v>316</v>
      </c>
      <c r="D352" s="1"/>
      <c r="E352" s="362">
        <f>E353+E354</f>
        <v>215</v>
      </c>
      <c r="S352" s="136"/>
      <c r="T352" s="136"/>
    </row>
    <row r="353" spans="1:20" s="62" customFormat="1" ht="12.75" hidden="1">
      <c r="A353" s="31" t="s">
        <v>346</v>
      </c>
      <c r="B353" s="66" t="s">
        <v>388</v>
      </c>
      <c r="C353" s="1" t="s">
        <v>460</v>
      </c>
      <c r="D353" s="1" t="s">
        <v>383</v>
      </c>
      <c r="E353" s="362"/>
      <c r="S353" s="145"/>
      <c r="T353" s="145"/>
    </row>
    <row r="354" spans="1:20" s="62" customFormat="1" ht="28.5" customHeight="1">
      <c r="A354" s="3" t="s">
        <v>114</v>
      </c>
      <c r="B354" s="66" t="s">
        <v>388</v>
      </c>
      <c r="C354" s="1" t="s">
        <v>316</v>
      </c>
      <c r="D354" s="1" t="s">
        <v>587</v>
      </c>
      <c r="E354" s="362">
        <v>215</v>
      </c>
      <c r="S354" s="145"/>
      <c r="T354" s="145"/>
    </row>
    <row r="355" spans="1:20" s="29" customFormat="1" ht="39" hidden="1">
      <c r="A355" s="30" t="s">
        <v>563</v>
      </c>
      <c r="B355" s="66" t="s">
        <v>388</v>
      </c>
      <c r="C355" s="1" t="s">
        <v>549</v>
      </c>
      <c r="D355" s="1"/>
      <c r="E355" s="362">
        <f>E356+E357</f>
        <v>0</v>
      </c>
      <c r="S355" s="136"/>
      <c r="T355" s="136"/>
    </row>
    <row r="356" spans="1:20" s="62" customFormat="1" ht="12.75" hidden="1">
      <c r="A356" s="31" t="s">
        <v>346</v>
      </c>
      <c r="B356" s="66" t="s">
        <v>388</v>
      </c>
      <c r="C356" s="1" t="s">
        <v>460</v>
      </c>
      <c r="D356" s="1" t="s">
        <v>383</v>
      </c>
      <c r="E356" s="362"/>
      <c r="S356" s="145"/>
      <c r="T356" s="145"/>
    </row>
    <row r="357" spans="1:20" s="62" customFormat="1" ht="28.5" customHeight="1" hidden="1">
      <c r="A357" s="3" t="s">
        <v>114</v>
      </c>
      <c r="B357" s="66" t="s">
        <v>388</v>
      </c>
      <c r="C357" s="1" t="s">
        <v>549</v>
      </c>
      <c r="D357" s="1" t="s">
        <v>587</v>
      </c>
      <c r="E357" s="362"/>
      <c r="S357" s="145"/>
      <c r="T357" s="145"/>
    </row>
    <row r="358" spans="1:20" s="29" customFormat="1" ht="25.5">
      <c r="A358" s="30" t="s">
        <v>550</v>
      </c>
      <c r="B358" s="66" t="s">
        <v>388</v>
      </c>
      <c r="C358" s="1" t="s">
        <v>318</v>
      </c>
      <c r="D358" s="1"/>
      <c r="E358" s="362">
        <f>E359+E360</f>
        <v>1073.128</v>
      </c>
      <c r="S358" s="136"/>
      <c r="T358" s="136"/>
    </row>
    <row r="359" spans="1:20" s="62" customFormat="1" ht="12.75" hidden="1">
      <c r="A359" s="31" t="s">
        <v>346</v>
      </c>
      <c r="B359" s="66" t="s">
        <v>388</v>
      </c>
      <c r="C359" s="1" t="s">
        <v>460</v>
      </c>
      <c r="D359" s="1" t="s">
        <v>383</v>
      </c>
      <c r="E359" s="362"/>
      <c r="S359" s="145"/>
      <c r="T359" s="145"/>
    </row>
    <row r="360" spans="1:20" s="62" customFormat="1" ht="25.5">
      <c r="A360" s="31" t="s">
        <v>317</v>
      </c>
      <c r="B360" s="66" t="s">
        <v>388</v>
      </c>
      <c r="C360" s="1" t="s">
        <v>318</v>
      </c>
      <c r="D360" s="1" t="s">
        <v>587</v>
      </c>
      <c r="E360" s="362">
        <v>1073.128</v>
      </c>
      <c r="S360" s="145"/>
      <c r="T360" s="145"/>
    </row>
    <row r="361" spans="1:20" s="29" customFormat="1" ht="25.5">
      <c r="A361" s="30" t="s">
        <v>550</v>
      </c>
      <c r="B361" s="66" t="s">
        <v>388</v>
      </c>
      <c r="C361" s="1" t="s">
        <v>319</v>
      </c>
      <c r="D361" s="1"/>
      <c r="E361" s="362">
        <f>E362+E363</f>
        <v>107.703</v>
      </c>
      <c r="S361" s="136"/>
      <c r="T361" s="136"/>
    </row>
    <row r="362" spans="1:20" s="62" customFormat="1" ht="25.5">
      <c r="A362" s="31" t="s">
        <v>317</v>
      </c>
      <c r="B362" s="66" t="s">
        <v>388</v>
      </c>
      <c r="C362" s="1" t="s">
        <v>319</v>
      </c>
      <c r="D362" s="1" t="s">
        <v>587</v>
      </c>
      <c r="E362" s="362">
        <v>107.703</v>
      </c>
      <c r="S362" s="145"/>
      <c r="T362" s="145"/>
    </row>
    <row r="363" spans="1:20" s="101" customFormat="1" ht="14.25" hidden="1">
      <c r="A363" s="88" t="s">
        <v>345</v>
      </c>
      <c r="B363" s="90" t="s">
        <v>344</v>
      </c>
      <c r="C363" s="89"/>
      <c r="D363" s="89"/>
      <c r="E363" s="357">
        <f>E364+E368</f>
        <v>0</v>
      </c>
      <c r="G363" s="135"/>
      <c r="S363" s="135"/>
      <c r="T363" s="135"/>
    </row>
    <row r="364" spans="1:20" s="63" customFormat="1" ht="25.5" hidden="1">
      <c r="A364" s="23" t="s">
        <v>464</v>
      </c>
      <c r="B364" s="20" t="s">
        <v>344</v>
      </c>
      <c r="C364" s="21" t="s">
        <v>339</v>
      </c>
      <c r="D364" s="21"/>
      <c r="E364" s="338">
        <f>E365</f>
        <v>0</v>
      </c>
      <c r="G364" s="140"/>
      <c r="O364" s="29"/>
      <c r="S364" s="140"/>
      <c r="T364" s="140"/>
    </row>
    <row r="365" spans="1:20" s="63" customFormat="1" ht="39" hidden="1">
      <c r="A365" s="25" t="s">
        <v>465</v>
      </c>
      <c r="B365" s="20" t="s">
        <v>344</v>
      </c>
      <c r="C365" s="21" t="s">
        <v>340</v>
      </c>
      <c r="D365" s="21"/>
      <c r="E365" s="338">
        <f>E366</f>
        <v>0</v>
      </c>
      <c r="G365" s="140"/>
      <c r="O365" s="29"/>
      <c r="S365" s="140"/>
      <c r="T365" s="140"/>
    </row>
    <row r="366" spans="1:20" s="29" customFormat="1" ht="51.75" hidden="1">
      <c r="A366" s="31" t="s">
        <v>572</v>
      </c>
      <c r="B366" s="28" t="s">
        <v>344</v>
      </c>
      <c r="C366" s="1" t="s">
        <v>507</v>
      </c>
      <c r="D366" s="1"/>
      <c r="E366" s="362">
        <f>E367</f>
        <v>0</v>
      </c>
      <c r="G366" s="136"/>
      <c r="S366" s="136"/>
      <c r="T366" s="136"/>
    </row>
    <row r="367" spans="1:20" s="29" customFormat="1" ht="25.5" hidden="1">
      <c r="A367" s="31" t="s">
        <v>574</v>
      </c>
      <c r="B367" s="28" t="s">
        <v>344</v>
      </c>
      <c r="C367" s="1" t="s">
        <v>507</v>
      </c>
      <c r="D367" s="36">
        <v>240</v>
      </c>
      <c r="E367" s="362">
        <f>2200-600-100-299-1201</f>
        <v>0</v>
      </c>
      <c r="G367" s="136"/>
      <c r="S367" s="136"/>
      <c r="T367" s="136"/>
    </row>
    <row r="368" spans="1:20" s="29" customFormat="1" ht="12.75" hidden="1">
      <c r="A368" s="23" t="s">
        <v>428</v>
      </c>
      <c r="B368" s="65" t="s">
        <v>344</v>
      </c>
      <c r="C368" s="40" t="s">
        <v>338</v>
      </c>
      <c r="D368" s="21"/>
      <c r="E368" s="338">
        <f>E369</f>
        <v>0</v>
      </c>
      <c r="S368" s="136"/>
      <c r="T368" s="136"/>
    </row>
    <row r="369" spans="1:20" s="29" customFormat="1" ht="12.75" hidden="1">
      <c r="A369" s="25" t="s">
        <v>395</v>
      </c>
      <c r="B369" s="65" t="s">
        <v>344</v>
      </c>
      <c r="C369" s="21" t="s">
        <v>392</v>
      </c>
      <c r="D369" s="1"/>
      <c r="E369" s="362">
        <f>E370+E372+E374</f>
        <v>0</v>
      </c>
      <c r="S369" s="136"/>
      <c r="T369" s="136"/>
    </row>
    <row r="370" spans="1:20" s="29" customFormat="1" ht="12.75" hidden="1">
      <c r="A370" s="31" t="s">
        <v>535</v>
      </c>
      <c r="B370" s="66" t="s">
        <v>344</v>
      </c>
      <c r="C370" s="1" t="s">
        <v>534</v>
      </c>
      <c r="D370" s="1"/>
      <c r="E370" s="362">
        <f>E371</f>
        <v>0</v>
      </c>
      <c r="S370" s="136"/>
      <c r="T370" s="136"/>
    </row>
    <row r="371" spans="1:20" s="29" customFormat="1" ht="25.5" hidden="1">
      <c r="A371" s="31" t="s">
        <v>361</v>
      </c>
      <c r="B371" s="66" t="s">
        <v>344</v>
      </c>
      <c r="C371" s="1" t="s">
        <v>534</v>
      </c>
      <c r="D371" s="1" t="s">
        <v>381</v>
      </c>
      <c r="E371" s="362"/>
      <c r="S371" s="136"/>
      <c r="T371" s="136"/>
    </row>
    <row r="372" spans="1:20" s="29" customFormat="1" ht="12.75" hidden="1">
      <c r="A372" s="31" t="s">
        <v>545</v>
      </c>
      <c r="B372" s="66" t="s">
        <v>344</v>
      </c>
      <c r="C372" s="1" t="s">
        <v>538</v>
      </c>
      <c r="D372" s="1"/>
      <c r="E372" s="362">
        <f>E373</f>
        <v>0</v>
      </c>
      <c r="S372" s="136"/>
      <c r="T372" s="136"/>
    </row>
    <row r="373" spans="1:20" s="29" customFormat="1" ht="25.5" hidden="1">
      <c r="A373" s="31" t="s">
        <v>361</v>
      </c>
      <c r="B373" s="66" t="s">
        <v>344</v>
      </c>
      <c r="C373" s="1" t="s">
        <v>538</v>
      </c>
      <c r="D373" s="1" t="s">
        <v>381</v>
      </c>
      <c r="E373" s="362"/>
      <c r="S373" s="136"/>
      <c r="T373" s="136"/>
    </row>
    <row r="374" spans="1:20" s="29" customFormat="1" ht="39" hidden="1">
      <c r="A374" s="31" t="s">
        <v>566</v>
      </c>
      <c r="B374" s="66" t="s">
        <v>344</v>
      </c>
      <c r="C374" s="1" t="s">
        <v>557</v>
      </c>
      <c r="D374" s="1"/>
      <c r="E374" s="362">
        <f>E375</f>
        <v>0</v>
      </c>
      <c r="S374" s="136"/>
      <c r="T374" s="136"/>
    </row>
    <row r="375" spans="1:20" s="29" customFormat="1" ht="25.5" hidden="1">
      <c r="A375" s="31" t="s">
        <v>361</v>
      </c>
      <c r="B375" s="66" t="s">
        <v>344</v>
      </c>
      <c r="C375" s="1" t="s">
        <v>557</v>
      </c>
      <c r="D375" s="1" t="s">
        <v>381</v>
      </c>
      <c r="E375" s="362"/>
      <c r="F375" s="155"/>
      <c r="S375" s="136"/>
      <c r="T375" s="136"/>
    </row>
    <row r="376" spans="1:20" s="68" customFormat="1" ht="89.25">
      <c r="A376" s="25" t="s">
        <v>239</v>
      </c>
      <c r="B376" s="65" t="s">
        <v>388</v>
      </c>
      <c r="C376" s="21" t="s">
        <v>237</v>
      </c>
      <c r="D376" s="21"/>
      <c r="E376" s="338">
        <f>E377</f>
        <v>957.99958</v>
      </c>
      <c r="G376" s="146"/>
      <c r="O376" s="19"/>
      <c r="S376" s="146"/>
      <c r="T376" s="435"/>
    </row>
    <row r="377" spans="1:20" s="68" customFormat="1" ht="38.25">
      <c r="A377" s="25" t="s">
        <v>240</v>
      </c>
      <c r="B377" s="65" t="s">
        <v>388</v>
      </c>
      <c r="C377" s="21" t="s">
        <v>238</v>
      </c>
      <c r="D377" s="21"/>
      <c r="E377" s="338">
        <f>E381+E378</f>
        <v>957.99958</v>
      </c>
      <c r="G377" s="146"/>
      <c r="O377" s="19"/>
      <c r="S377" s="146"/>
      <c r="T377" s="435"/>
    </row>
    <row r="378" spans="1:20" s="29" customFormat="1" ht="21" customHeight="1">
      <c r="A378" s="30" t="s">
        <v>252</v>
      </c>
      <c r="B378" s="66" t="s">
        <v>388</v>
      </c>
      <c r="C378" s="1" t="s">
        <v>309</v>
      </c>
      <c r="D378" s="1"/>
      <c r="E378" s="362">
        <f>E380</f>
        <v>857.99958</v>
      </c>
      <c r="G378" s="136"/>
      <c r="S378" s="136"/>
      <c r="T378" s="431"/>
    </row>
    <row r="379" spans="1:20" s="62" customFormat="1" ht="12" customHeight="1" hidden="1">
      <c r="A379" s="31" t="s">
        <v>346</v>
      </c>
      <c r="B379" s="66" t="s">
        <v>388</v>
      </c>
      <c r="C379" s="1" t="s">
        <v>303</v>
      </c>
      <c r="D379" s="1" t="s">
        <v>383</v>
      </c>
      <c r="E379" s="362"/>
      <c r="G379" s="145"/>
      <c r="S379" s="145"/>
      <c r="T379" s="436"/>
    </row>
    <row r="380" spans="1:20" s="62" customFormat="1" ht="16.5" customHeight="1">
      <c r="A380" s="3" t="s">
        <v>586</v>
      </c>
      <c r="B380" s="66" t="s">
        <v>388</v>
      </c>
      <c r="C380" s="1" t="s">
        <v>309</v>
      </c>
      <c r="D380" s="1" t="s">
        <v>587</v>
      </c>
      <c r="E380" s="362">
        <v>857.99958</v>
      </c>
      <c r="G380" s="145"/>
      <c r="S380" s="145"/>
      <c r="T380" s="436"/>
    </row>
    <row r="381" spans="1:20" s="29" customFormat="1" ht="21" customHeight="1">
      <c r="A381" s="30" t="s">
        <v>252</v>
      </c>
      <c r="B381" s="66" t="s">
        <v>388</v>
      </c>
      <c r="C381" s="1" t="s">
        <v>303</v>
      </c>
      <c r="D381" s="1"/>
      <c r="E381" s="362">
        <f>E383</f>
        <v>100</v>
      </c>
      <c r="G381" s="136"/>
      <c r="S381" s="136"/>
      <c r="T381" s="431"/>
    </row>
    <row r="382" spans="1:20" s="62" customFormat="1" ht="12" customHeight="1" hidden="1">
      <c r="A382" s="31" t="s">
        <v>346</v>
      </c>
      <c r="B382" s="66" t="s">
        <v>388</v>
      </c>
      <c r="C382" s="1" t="s">
        <v>303</v>
      </c>
      <c r="D382" s="1" t="s">
        <v>383</v>
      </c>
      <c r="E382" s="362"/>
      <c r="G382" s="145"/>
      <c r="S382" s="145"/>
      <c r="T382" s="436"/>
    </row>
    <row r="383" spans="1:20" s="62" customFormat="1" ht="16.5" customHeight="1">
      <c r="A383" s="3" t="s">
        <v>586</v>
      </c>
      <c r="B383" s="66" t="s">
        <v>388</v>
      </c>
      <c r="C383" s="1" t="s">
        <v>303</v>
      </c>
      <c r="D383" s="1" t="s">
        <v>587</v>
      </c>
      <c r="E383" s="362">
        <v>100</v>
      </c>
      <c r="G383" s="145"/>
      <c r="S383" s="145"/>
      <c r="T383" s="436"/>
    </row>
    <row r="384" spans="1:20" s="29" customFormat="1" ht="13.5" hidden="1">
      <c r="A384" s="88" t="s">
        <v>414</v>
      </c>
      <c r="B384" s="65" t="s">
        <v>411</v>
      </c>
      <c r="C384" s="117"/>
      <c r="D384" s="1"/>
      <c r="E384" s="357">
        <f>E385</f>
        <v>0</v>
      </c>
      <c r="F384" s="155"/>
      <c r="S384" s="136"/>
      <c r="T384" s="431"/>
    </row>
    <row r="385" spans="1:20" s="29" customFormat="1" ht="13.5" hidden="1">
      <c r="A385" s="88" t="s">
        <v>391</v>
      </c>
      <c r="B385" s="65" t="s">
        <v>390</v>
      </c>
      <c r="C385" s="117"/>
      <c r="D385" s="1"/>
      <c r="E385" s="357">
        <f>E386</f>
        <v>0</v>
      </c>
      <c r="F385" s="155"/>
      <c r="S385" s="136"/>
      <c r="T385" s="431"/>
    </row>
    <row r="386" spans="1:20" ht="12.75" hidden="1">
      <c r="A386" s="23" t="s">
        <v>428</v>
      </c>
      <c r="B386" s="65" t="s">
        <v>390</v>
      </c>
      <c r="C386" s="51" t="s">
        <v>132</v>
      </c>
      <c r="D386" s="54"/>
      <c r="E386" s="364">
        <f>E387</f>
        <v>0</v>
      </c>
      <c r="T386" s="431"/>
    </row>
    <row r="387" spans="1:20" ht="12.75" hidden="1">
      <c r="A387" s="25" t="s">
        <v>395</v>
      </c>
      <c r="B387" s="65" t="s">
        <v>390</v>
      </c>
      <c r="C387" s="51" t="s">
        <v>131</v>
      </c>
      <c r="D387" s="54"/>
      <c r="E387" s="364">
        <f>E388</f>
        <v>0</v>
      </c>
      <c r="T387" s="431"/>
    </row>
    <row r="388" spans="1:20" ht="12.75" hidden="1">
      <c r="A388" s="25" t="s">
        <v>395</v>
      </c>
      <c r="B388" s="65" t="s">
        <v>390</v>
      </c>
      <c r="C388" s="51" t="s">
        <v>130</v>
      </c>
      <c r="D388" s="54"/>
      <c r="E388" s="364">
        <f>E390</f>
        <v>0</v>
      </c>
      <c r="T388" s="431"/>
    </row>
    <row r="389" spans="1:20" ht="32.25" customHeight="1" hidden="1">
      <c r="A389" s="31" t="s">
        <v>594</v>
      </c>
      <c r="B389" s="66" t="s">
        <v>390</v>
      </c>
      <c r="C389" s="43" t="s">
        <v>469</v>
      </c>
      <c r="D389" s="36">
        <v>810</v>
      </c>
      <c r="E389" s="339"/>
      <c r="T389" s="431"/>
    </row>
    <row r="390" spans="1:20" ht="39" hidden="1">
      <c r="A390" s="52" t="s">
        <v>618</v>
      </c>
      <c r="B390" s="66" t="s">
        <v>390</v>
      </c>
      <c r="C390" s="43" t="s">
        <v>151</v>
      </c>
      <c r="D390" s="54"/>
      <c r="E390" s="339">
        <f>E391</f>
        <v>0</v>
      </c>
      <c r="T390" s="431"/>
    </row>
    <row r="391" spans="1:20" ht="30.75" customHeight="1" hidden="1">
      <c r="A391" s="31" t="s">
        <v>575</v>
      </c>
      <c r="B391" s="66" t="s">
        <v>390</v>
      </c>
      <c r="C391" s="43" t="s">
        <v>151</v>
      </c>
      <c r="D391" s="36">
        <v>240</v>
      </c>
      <c r="E391" s="339">
        <v>0</v>
      </c>
      <c r="T391" s="431"/>
    </row>
    <row r="392" spans="1:20" ht="12.75">
      <c r="A392" s="467" t="s">
        <v>341</v>
      </c>
      <c r="B392" s="468"/>
      <c r="C392" s="468"/>
      <c r="D392" s="469"/>
      <c r="E392" s="359">
        <f>E11+E91+E100+E119+E163+E299+E334</f>
        <v>219956.11226000002</v>
      </c>
      <c r="T392" s="431"/>
    </row>
    <row r="393" ht="12.75">
      <c r="T393" s="431"/>
    </row>
    <row r="394" spans="4:20" ht="12.75" hidden="1">
      <c r="D394" s="172"/>
      <c r="E394" s="368"/>
      <c r="T394" s="431"/>
    </row>
    <row r="395" spans="4:20" ht="12.75" hidden="1">
      <c r="D395" s="172"/>
      <c r="E395" s="368"/>
      <c r="T395" s="431"/>
    </row>
    <row r="396" spans="4:20" ht="12.75">
      <c r="D396" s="172"/>
      <c r="E396" s="437"/>
      <c r="T396" s="431"/>
    </row>
    <row r="397" spans="4:20" ht="12.75">
      <c r="D397" s="172"/>
      <c r="E397" s="369"/>
      <c r="H397" s="130"/>
      <c r="T397" s="431"/>
    </row>
    <row r="398" spans="4:20" ht="12.75">
      <c r="D398" s="172"/>
      <c r="E398" s="369"/>
      <c r="T398" s="431"/>
    </row>
    <row r="399" spans="4:20" ht="12.75">
      <c r="D399" s="172"/>
      <c r="E399" s="369"/>
      <c r="T399" s="431"/>
    </row>
    <row r="400" spans="4:20" ht="12.75">
      <c r="D400" s="172"/>
      <c r="E400" s="369"/>
      <c r="T400" s="431"/>
    </row>
    <row r="401" spans="4:20" ht="12.75">
      <c r="D401" s="172"/>
      <c r="E401" s="369"/>
      <c r="T401" s="431"/>
    </row>
    <row r="402" spans="4:20" ht="12.75">
      <c r="D402" s="172"/>
      <c r="E402" s="369"/>
      <c r="T402" s="431"/>
    </row>
    <row r="403" ht="12.75">
      <c r="T403" s="431"/>
    </row>
    <row r="404" ht="12.75">
      <c r="T404" s="431"/>
    </row>
    <row r="405" ht="12.75">
      <c r="T405" s="431"/>
    </row>
    <row r="406" ht="12.75">
      <c r="T406" s="431"/>
    </row>
    <row r="407" ht="12.75">
      <c r="T407" s="431"/>
    </row>
    <row r="408" ht="12.75">
      <c r="T408" s="431"/>
    </row>
    <row r="409" ht="12.75">
      <c r="T409" s="431"/>
    </row>
    <row r="410" ht="12.75">
      <c r="T410" s="431"/>
    </row>
    <row r="411" ht="12.75">
      <c r="T411" s="431"/>
    </row>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sheetData>
  <sheetProtection/>
  <autoFilter ref="A10:E392"/>
  <mergeCells count="2">
    <mergeCell ref="A7:E7"/>
    <mergeCell ref="A392:D392"/>
  </mergeCells>
  <printOptions/>
  <pageMargins left="0.5118110236220472" right="0" top="0" bottom="0" header="0" footer="0"/>
  <pageSetup fitToHeight="0"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X411"/>
  <sheetViews>
    <sheetView view="pageBreakPreview" zoomScale="84" zoomScaleNormal="85" zoomScaleSheetLayoutView="84" zoomScalePageLayoutView="75" workbookViewId="0" topLeftCell="A1">
      <selection activeCell="F5" sqref="F5"/>
    </sheetView>
  </sheetViews>
  <sheetFormatPr defaultColWidth="9.140625" defaultRowHeight="15"/>
  <cols>
    <col min="1" max="1" width="67.140625" style="58" customWidth="1"/>
    <col min="2" max="2" width="7.421875" style="58" customWidth="1"/>
    <col min="3" max="3" width="7.421875" style="19" customWidth="1"/>
    <col min="4" max="4" width="13.421875" style="19" customWidth="1"/>
    <col min="5" max="5" width="5.00390625" style="19" customWidth="1"/>
    <col min="6" max="6" width="12.8515625" style="356"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0.421875" style="131" customWidth="1"/>
    <col min="21" max="21" width="14.140625" style="131" bestFit="1" customWidth="1"/>
    <col min="22" max="16384" width="8.8515625" style="18" customWidth="1"/>
  </cols>
  <sheetData>
    <row r="1" ht="12.75">
      <c r="F1" s="353" t="s">
        <v>377</v>
      </c>
    </row>
    <row r="2" ht="12.75">
      <c r="F2" s="353" t="s">
        <v>376</v>
      </c>
    </row>
    <row r="3" ht="12.75">
      <c r="F3" s="354" t="s">
        <v>440</v>
      </c>
    </row>
    <row r="4" ht="12.75">
      <c r="F4" s="354" t="s">
        <v>337</v>
      </c>
    </row>
    <row r="5" ht="12.75">
      <c r="F5" s="353" t="s">
        <v>593</v>
      </c>
    </row>
    <row r="6" ht="12.75">
      <c r="F6" s="355"/>
    </row>
    <row r="7" spans="1:21" s="111" customFormat="1" ht="25.5" customHeight="1">
      <c r="A7" s="466" t="s">
        <v>257</v>
      </c>
      <c r="B7" s="466"/>
      <c r="C7" s="466"/>
      <c r="D7" s="466"/>
      <c r="E7" s="466"/>
      <c r="F7" s="466"/>
      <c r="G7" s="466"/>
      <c r="H7" s="466"/>
      <c r="I7" s="466"/>
      <c r="J7" s="466"/>
      <c r="T7" s="132"/>
      <c r="U7" s="132"/>
    </row>
    <row r="8" ht="9" customHeight="1"/>
    <row r="9" spans="1:21" s="22" customFormat="1" ht="38.25">
      <c r="A9" s="20" t="s">
        <v>375</v>
      </c>
      <c r="B9" s="165"/>
      <c r="C9" s="20" t="s">
        <v>372</v>
      </c>
      <c r="D9" s="21" t="s">
        <v>374</v>
      </c>
      <c r="E9" s="21" t="s">
        <v>373</v>
      </c>
      <c r="F9" s="338" t="s">
        <v>371</v>
      </c>
      <c r="H9" s="133"/>
      <c r="T9" s="133"/>
      <c r="U9" s="133"/>
    </row>
    <row r="10" spans="1:21" s="19" customFormat="1" ht="25.5">
      <c r="A10" s="23"/>
      <c r="B10" s="125" t="s">
        <v>378</v>
      </c>
      <c r="C10" s="20"/>
      <c r="D10" s="21"/>
      <c r="E10" s="21"/>
      <c r="F10" s="338"/>
      <c r="H10" s="134"/>
      <c r="T10" s="134"/>
      <c r="U10" s="134"/>
    </row>
    <row r="11" spans="1:21" s="101" customFormat="1" ht="15">
      <c r="A11" s="88" t="s">
        <v>400</v>
      </c>
      <c r="B11" s="125" t="s">
        <v>511</v>
      </c>
      <c r="C11" s="90" t="s">
        <v>399</v>
      </c>
      <c r="D11" s="89"/>
      <c r="E11" s="89"/>
      <c r="F11" s="357">
        <f>F12+F19+F34+F45+F51+F39</f>
        <v>23060.923000000003</v>
      </c>
      <c r="H11" s="135"/>
      <c r="T11" s="135"/>
      <c r="U11" s="135"/>
    </row>
    <row r="12" spans="1:21" s="101" customFormat="1" ht="42.75">
      <c r="A12" s="94" t="s">
        <v>368</v>
      </c>
      <c r="B12" s="377"/>
      <c r="C12" s="93" t="s">
        <v>367</v>
      </c>
      <c r="D12" s="109"/>
      <c r="E12" s="109"/>
      <c r="F12" s="358">
        <f>F13</f>
        <v>50</v>
      </c>
      <c r="H12" s="135"/>
      <c r="T12" s="135"/>
      <c r="U12" s="135"/>
    </row>
    <row r="13" spans="1:21" s="29" customFormat="1" ht="19.5" customHeight="1">
      <c r="A13" s="23" t="s">
        <v>467</v>
      </c>
      <c r="B13" s="378"/>
      <c r="C13" s="41" t="s">
        <v>367</v>
      </c>
      <c r="D13" s="40" t="s">
        <v>122</v>
      </c>
      <c r="E13" s="40"/>
      <c r="F13" s="359">
        <f>F14</f>
        <v>50</v>
      </c>
      <c r="H13" s="136"/>
      <c r="T13" s="136"/>
      <c r="U13" s="136"/>
    </row>
    <row r="14" spans="1:21" s="29" customFormat="1" ht="25.5">
      <c r="A14" s="25" t="s">
        <v>369</v>
      </c>
      <c r="B14" s="378"/>
      <c r="C14" s="41" t="s">
        <v>367</v>
      </c>
      <c r="D14" s="21" t="s">
        <v>123</v>
      </c>
      <c r="E14" s="21"/>
      <c r="F14" s="338">
        <f>F16</f>
        <v>50</v>
      </c>
      <c r="H14" s="136"/>
      <c r="T14" s="136"/>
      <c r="U14" s="136"/>
    </row>
    <row r="15" spans="1:21" s="29" customFormat="1" ht="25.5">
      <c r="A15" s="25" t="s">
        <v>395</v>
      </c>
      <c r="B15" s="378"/>
      <c r="C15" s="37" t="s">
        <v>367</v>
      </c>
      <c r="D15" s="36" t="s">
        <v>128</v>
      </c>
      <c r="E15" s="21"/>
      <c r="F15" s="338">
        <f>F16</f>
        <v>50</v>
      </c>
      <c r="H15" s="136"/>
      <c r="T15" s="136"/>
      <c r="U15" s="136"/>
    </row>
    <row r="16" spans="1:6" ht="38.25">
      <c r="A16" s="39" t="s">
        <v>353</v>
      </c>
      <c r="B16" s="378"/>
      <c r="C16" s="37" t="s">
        <v>367</v>
      </c>
      <c r="D16" s="36" t="s">
        <v>124</v>
      </c>
      <c r="E16" s="36"/>
      <c r="F16" s="360">
        <f>F17+F18</f>
        <v>50</v>
      </c>
    </row>
    <row r="17" spans="1:6" ht="28.5" customHeight="1">
      <c r="A17" s="31" t="s">
        <v>575</v>
      </c>
      <c r="B17" s="378"/>
      <c r="C17" s="37" t="s">
        <v>367</v>
      </c>
      <c r="D17" s="36" t="s">
        <v>124</v>
      </c>
      <c r="E17" s="36">
        <v>240</v>
      </c>
      <c r="F17" s="360">
        <f>50-2</f>
        <v>48</v>
      </c>
    </row>
    <row r="18" spans="1:6" ht="15.75" customHeight="1">
      <c r="A18" s="163" t="s">
        <v>579</v>
      </c>
      <c r="B18" s="378"/>
      <c r="C18" s="37" t="s">
        <v>367</v>
      </c>
      <c r="D18" s="36" t="s">
        <v>124</v>
      </c>
      <c r="E18" s="36">
        <v>850</v>
      </c>
      <c r="F18" s="360">
        <v>2</v>
      </c>
    </row>
    <row r="19" spans="1:21" s="110" customFormat="1" ht="57">
      <c r="A19" s="88" t="s">
        <v>360</v>
      </c>
      <c r="B19" s="378"/>
      <c r="C19" s="90" t="s">
        <v>359</v>
      </c>
      <c r="D19" s="89"/>
      <c r="E19" s="89"/>
      <c r="F19" s="357">
        <f>F20</f>
        <v>12474.108</v>
      </c>
      <c r="H19" s="137"/>
      <c r="T19" s="137"/>
      <c r="U19" s="137"/>
    </row>
    <row r="20" spans="1:20" ht="25.5">
      <c r="A20" s="23" t="s">
        <v>467</v>
      </c>
      <c r="B20" s="378"/>
      <c r="C20" s="20" t="s">
        <v>359</v>
      </c>
      <c r="D20" s="40" t="s">
        <v>122</v>
      </c>
      <c r="E20" s="40"/>
      <c r="F20" s="359">
        <f>F21+F25</f>
        <v>12474.108</v>
      </c>
      <c r="T20" s="136"/>
    </row>
    <row r="21" spans="1:20" ht="32.25" customHeight="1">
      <c r="A21" s="25" t="s">
        <v>370</v>
      </c>
      <c r="B21" s="378"/>
      <c r="C21" s="20" t="s">
        <v>359</v>
      </c>
      <c r="D21" s="21" t="s">
        <v>126</v>
      </c>
      <c r="E21" s="21"/>
      <c r="F21" s="338">
        <f>F23</f>
        <v>1586</v>
      </c>
      <c r="T21" s="136"/>
    </row>
    <row r="22" spans="1:20" ht="25.5">
      <c r="A22" s="25" t="s">
        <v>395</v>
      </c>
      <c r="B22" s="378"/>
      <c r="C22" s="20" t="s">
        <v>359</v>
      </c>
      <c r="D22" s="21" t="s">
        <v>125</v>
      </c>
      <c r="E22" s="21"/>
      <c r="F22" s="338">
        <f>F23</f>
        <v>1586</v>
      </c>
      <c r="T22" s="136"/>
    </row>
    <row r="23" spans="1:6" ht="39" customHeight="1">
      <c r="A23" s="33" t="s">
        <v>351</v>
      </c>
      <c r="B23" s="378"/>
      <c r="C23" s="28" t="s">
        <v>359</v>
      </c>
      <c r="D23" s="36" t="s">
        <v>127</v>
      </c>
      <c r="E23" s="36"/>
      <c r="F23" s="360">
        <f>F24</f>
        <v>1586</v>
      </c>
    </row>
    <row r="24" spans="1:6" ht="25.5">
      <c r="A24" s="39" t="s">
        <v>576</v>
      </c>
      <c r="B24" s="378"/>
      <c r="C24" s="28" t="s">
        <v>359</v>
      </c>
      <c r="D24" s="36" t="s">
        <v>127</v>
      </c>
      <c r="E24" s="36">
        <v>120</v>
      </c>
      <c r="F24" s="360">
        <f>1182+354+50</f>
        <v>1586</v>
      </c>
    </row>
    <row r="25" spans="1:6" ht="25.5">
      <c r="A25" s="25" t="s">
        <v>369</v>
      </c>
      <c r="B25" s="378"/>
      <c r="C25" s="20" t="s">
        <v>359</v>
      </c>
      <c r="D25" s="21" t="s">
        <v>123</v>
      </c>
      <c r="E25" s="21"/>
      <c r="F25" s="338">
        <f>F27+F29</f>
        <v>10888.108</v>
      </c>
    </row>
    <row r="26" spans="1:6" ht="25.5">
      <c r="A26" s="25" t="s">
        <v>395</v>
      </c>
      <c r="B26" s="378"/>
      <c r="C26" s="20" t="s">
        <v>359</v>
      </c>
      <c r="D26" s="21" t="s">
        <v>128</v>
      </c>
      <c r="E26" s="21"/>
      <c r="F26" s="338">
        <f>F27</f>
        <v>7546.226</v>
      </c>
    </row>
    <row r="27" spans="1:6" ht="38.25">
      <c r="A27" s="33" t="s">
        <v>352</v>
      </c>
      <c r="B27" s="378"/>
      <c r="C27" s="28" t="s">
        <v>359</v>
      </c>
      <c r="D27" s="36" t="s">
        <v>129</v>
      </c>
      <c r="E27" s="36"/>
      <c r="F27" s="360">
        <f>F28</f>
        <v>7546.226</v>
      </c>
    </row>
    <row r="28" spans="1:16" ht="25.5">
      <c r="A28" s="39" t="s">
        <v>576</v>
      </c>
      <c r="B28" s="378"/>
      <c r="C28" s="28" t="s">
        <v>359</v>
      </c>
      <c r="D28" s="36" t="s">
        <v>129</v>
      </c>
      <c r="E28" s="36">
        <v>120</v>
      </c>
      <c r="F28" s="360">
        <f>7221.226+325</f>
        <v>7546.226</v>
      </c>
      <c r="P28" s="112"/>
    </row>
    <row r="29" spans="1:16" ht="26.25" customHeight="1">
      <c r="A29" s="39" t="s">
        <v>353</v>
      </c>
      <c r="B29" s="378"/>
      <c r="C29" s="28" t="s">
        <v>359</v>
      </c>
      <c r="D29" s="36" t="s">
        <v>124</v>
      </c>
      <c r="E29" s="36"/>
      <c r="F29" s="360">
        <f>F30+F32+F33+F31</f>
        <v>3341.882</v>
      </c>
      <c r="P29" s="157"/>
    </row>
    <row r="30" spans="1:6" ht="12.75" hidden="1">
      <c r="A30" s="39" t="s">
        <v>576</v>
      </c>
      <c r="B30" s="378"/>
      <c r="C30" s="28" t="s">
        <v>359</v>
      </c>
      <c r="D30" s="36" t="s">
        <v>363</v>
      </c>
      <c r="E30" s="36">
        <v>120</v>
      </c>
      <c r="F30" s="360"/>
    </row>
    <row r="31" spans="1:7" ht="25.5" hidden="1">
      <c r="A31" s="34" t="s">
        <v>362</v>
      </c>
      <c r="B31" s="378"/>
      <c r="C31" s="28" t="s">
        <v>359</v>
      </c>
      <c r="D31" s="36" t="s">
        <v>363</v>
      </c>
      <c r="E31" s="36">
        <v>242</v>
      </c>
      <c r="F31" s="360">
        <v>0</v>
      </c>
      <c r="G31" s="112"/>
    </row>
    <row r="32" spans="1:16" ht="30" customHeight="1">
      <c r="A32" s="31" t="s">
        <v>575</v>
      </c>
      <c r="B32" s="378"/>
      <c r="C32" s="28" t="s">
        <v>359</v>
      </c>
      <c r="D32" s="36" t="s">
        <v>124</v>
      </c>
      <c r="E32" s="36">
        <v>240</v>
      </c>
      <c r="F32" s="360">
        <f>0.393*8664-50-20-13.07</f>
        <v>3321.882</v>
      </c>
      <c r="P32" s="158"/>
    </row>
    <row r="33" spans="1:6" ht="15.75" customHeight="1">
      <c r="A33" s="163" t="s">
        <v>579</v>
      </c>
      <c r="B33" s="378"/>
      <c r="C33" s="28" t="s">
        <v>359</v>
      </c>
      <c r="D33" s="36" t="s">
        <v>124</v>
      </c>
      <c r="E33" s="36">
        <v>850</v>
      </c>
      <c r="F33" s="360">
        <v>20</v>
      </c>
    </row>
    <row r="34" spans="1:21" s="105" customFormat="1" ht="18.75" customHeight="1" hidden="1">
      <c r="A34" s="94" t="s">
        <v>450</v>
      </c>
      <c r="B34" s="378"/>
      <c r="C34" s="91" t="s">
        <v>445</v>
      </c>
      <c r="D34" s="106"/>
      <c r="E34" s="106"/>
      <c r="F34" s="357">
        <f>F35</f>
        <v>0</v>
      </c>
      <c r="H34" s="139"/>
      <c r="P34" s="159"/>
      <c r="T34" s="139"/>
      <c r="U34" s="139"/>
    </row>
    <row r="35" spans="1:21" s="63" customFormat="1" ht="12.75" hidden="1">
      <c r="A35" s="23" t="s">
        <v>428</v>
      </c>
      <c r="B35" s="378"/>
      <c r="C35" s="65" t="s">
        <v>445</v>
      </c>
      <c r="D35" s="40" t="s">
        <v>338</v>
      </c>
      <c r="E35" s="40"/>
      <c r="F35" s="359">
        <f>F36</f>
        <v>0</v>
      </c>
      <c r="H35" s="140"/>
      <c r="P35" s="29"/>
      <c r="T35" s="140"/>
      <c r="U35" s="140"/>
    </row>
    <row r="36" spans="1:21" s="63" customFormat="1" ht="12.75" hidden="1">
      <c r="A36" s="23" t="s">
        <v>467</v>
      </c>
      <c r="B36" s="378"/>
      <c r="C36" s="65" t="s">
        <v>445</v>
      </c>
      <c r="D36" s="21" t="s">
        <v>451</v>
      </c>
      <c r="E36" s="21"/>
      <c r="F36" s="338">
        <f>F37</f>
        <v>0</v>
      </c>
      <c r="H36" s="140"/>
      <c r="P36" s="29"/>
      <c r="T36" s="140"/>
      <c r="U36" s="140"/>
    </row>
    <row r="37" spans="1:21" s="29" customFormat="1" ht="25.5" hidden="1">
      <c r="A37" s="39" t="s">
        <v>353</v>
      </c>
      <c r="B37" s="378"/>
      <c r="C37" s="66" t="s">
        <v>445</v>
      </c>
      <c r="D37" s="36" t="s">
        <v>466</v>
      </c>
      <c r="E37" s="36"/>
      <c r="F37" s="360">
        <f>F38</f>
        <v>0</v>
      </c>
      <c r="H37" s="136"/>
      <c r="T37" s="136"/>
      <c r="U37" s="136"/>
    </row>
    <row r="38" spans="1:21" s="29" customFormat="1" ht="25.5" hidden="1">
      <c r="A38" s="39" t="s">
        <v>361</v>
      </c>
      <c r="B38" s="378"/>
      <c r="C38" s="66" t="s">
        <v>445</v>
      </c>
      <c r="D38" s="36" t="s">
        <v>466</v>
      </c>
      <c r="E38" s="36">
        <v>244</v>
      </c>
      <c r="F38" s="360"/>
      <c r="H38" s="136"/>
      <c r="T38" s="136"/>
      <c r="U38" s="136"/>
    </row>
    <row r="39" spans="1:21" s="105" customFormat="1" ht="30.75" customHeight="1">
      <c r="A39" s="169" t="s">
        <v>596</v>
      </c>
      <c r="B39" s="378"/>
      <c r="C39" s="90" t="s">
        <v>595</v>
      </c>
      <c r="D39" s="95"/>
      <c r="E39" s="98"/>
      <c r="F39" s="361">
        <f>F40</f>
        <v>50.5</v>
      </c>
      <c r="H39" s="139"/>
      <c r="P39" s="159"/>
      <c r="T39" s="139"/>
      <c r="U39" s="139"/>
    </row>
    <row r="40" spans="1:21" s="26" customFormat="1" ht="25.5">
      <c r="A40" s="23" t="s">
        <v>428</v>
      </c>
      <c r="B40" s="378"/>
      <c r="C40" s="20" t="s">
        <v>595</v>
      </c>
      <c r="D40" s="60" t="s">
        <v>122</v>
      </c>
      <c r="E40" s="60"/>
      <c r="F40" s="338">
        <f>F41</f>
        <v>50.5</v>
      </c>
      <c r="H40" s="138"/>
      <c r="P40" s="62"/>
      <c r="T40" s="138"/>
      <c r="U40" s="138"/>
    </row>
    <row r="41" spans="1:21" s="26" customFormat="1" ht="25.5">
      <c r="A41" s="25" t="s">
        <v>395</v>
      </c>
      <c r="B41" s="378"/>
      <c r="C41" s="20" t="s">
        <v>595</v>
      </c>
      <c r="D41" s="61" t="s">
        <v>123</v>
      </c>
      <c r="E41" s="61"/>
      <c r="F41" s="338">
        <f>F43</f>
        <v>50.5</v>
      </c>
      <c r="H41" s="138"/>
      <c r="P41" s="62"/>
      <c r="T41" s="138"/>
      <c r="U41" s="138"/>
    </row>
    <row r="42" spans="1:21" s="26" customFormat="1" ht="25.5">
      <c r="A42" s="25" t="s">
        <v>395</v>
      </c>
      <c r="B42" s="378"/>
      <c r="C42" s="20" t="s">
        <v>595</v>
      </c>
      <c r="D42" s="61" t="s">
        <v>133</v>
      </c>
      <c r="E42" s="61"/>
      <c r="F42" s="338">
        <f>F43</f>
        <v>50.5</v>
      </c>
      <c r="H42" s="138"/>
      <c r="P42" s="62"/>
      <c r="T42" s="138"/>
      <c r="U42" s="138"/>
    </row>
    <row r="43" spans="1:21" s="29" customFormat="1" ht="25.5">
      <c r="A43" s="33" t="s">
        <v>597</v>
      </c>
      <c r="B43" s="378"/>
      <c r="C43" s="28" t="s">
        <v>595</v>
      </c>
      <c r="D43" s="36" t="s">
        <v>133</v>
      </c>
      <c r="E43" s="36"/>
      <c r="F43" s="360">
        <f>F44</f>
        <v>50.5</v>
      </c>
      <c r="H43" s="136"/>
      <c r="T43" s="136"/>
      <c r="U43" s="136"/>
    </row>
    <row r="44" spans="1:21" s="29" customFormat="1" ht="15" customHeight="1">
      <c r="A44" s="163" t="s">
        <v>598</v>
      </c>
      <c r="B44" s="378"/>
      <c r="C44" s="28" t="s">
        <v>595</v>
      </c>
      <c r="D44" s="36" t="s">
        <v>133</v>
      </c>
      <c r="E44" s="36">
        <v>540</v>
      </c>
      <c r="F44" s="360">
        <v>50.5</v>
      </c>
      <c r="H44" s="136"/>
      <c r="T44" s="136"/>
      <c r="U44" s="136"/>
    </row>
    <row r="45" spans="1:21" s="105" customFormat="1" ht="15">
      <c r="A45" s="107" t="s">
        <v>435</v>
      </c>
      <c r="B45" s="378"/>
      <c r="C45" s="90" t="s">
        <v>394</v>
      </c>
      <c r="D45" s="95"/>
      <c r="E45" s="98"/>
      <c r="F45" s="361">
        <f>F46</f>
        <v>400</v>
      </c>
      <c r="H45" s="139"/>
      <c r="P45" s="159"/>
      <c r="T45" s="139"/>
      <c r="U45" s="139"/>
    </row>
    <row r="46" spans="1:21" s="26" customFormat="1" ht="25.5">
      <c r="A46" s="23" t="s">
        <v>428</v>
      </c>
      <c r="B46" s="378"/>
      <c r="C46" s="20" t="s">
        <v>394</v>
      </c>
      <c r="D46" s="60" t="s">
        <v>132</v>
      </c>
      <c r="E46" s="60"/>
      <c r="F46" s="338">
        <f>F47</f>
        <v>400</v>
      </c>
      <c r="H46" s="138"/>
      <c r="P46" s="62"/>
      <c r="T46" s="138"/>
      <c r="U46" s="138"/>
    </row>
    <row r="47" spans="1:21" s="26" customFormat="1" ht="25.5">
      <c r="A47" s="25" t="s">
        <v>395</v>
      </c>
      <c r="B47" s="378"/>
      <c r="C47" s="20" t="s">
        <v>394</v>
      </c>
      <c r="D47" s="61" t="s">
        <v>131</v>
      </c>
      <c r="E47" s="61"/>
      <c r="F47" s="338">
        <f>F49</f>
        <v>400</v>
      </c>
      <c r="H47" s="138"/>
      <c r="P47" s="62"/>
      <c r="T47" s="138"/>
      <c r="U47" s="138"/>
    </row>
    <row r="48" spans="1:21" s="26" customFormat="1" ht="25.5">
      <c r="A48" s="25" t="s">
        <v>395</v>
      </c>
      <c r="B48" s="378"/>
      <c r="C48" s="20" t="s">
        <v>394</v>
      </c>
      <c r="D48" s="21" t="s">
        <v>130</v>
      </c>
      <c r="E48" s="61"/>
      <c r="F48" s="338">
        <f>F49</f>
        <v>400</v>
      </c>
      <c r="H48" s="138"/>
      <c r="P48" s="62"/>
      <c r="T48" s="138"/>
      <c r="U48" s="138"/>
    </row>
    <row r="49" spans="1:21" s="29" customFormat="1" ht="38.25">
      <c r="A49" s="33" t="s">
        <v>468</v>
      </c>
      <c r="B49" s="378"/>
      <c r="C49" s="28" t="s">
        <v>394</v>
      </c>
      <c r="D49" s="36" t="s">
        <v>134</v>
      </c>
      <c r="E49" s="36"/>
      <c r="F49" s="360">
        <f>F50</f>
        <v>400</v>
      </c>
      <c r="H49" s="136"/>
      <c r="T49" s="136"/>
      <c r="U49" s="136"/>
    </row>
    <row r="50" spans="1:21" s="29" customFormat="1" ht="25.5">
      <c r="A50" s="33" t="s">
        <v>430</v>
      </c>
      <c r="B50" s="378"/>
      <c r="C50" s="28" t="s">
        <v>394</v>
      </c>
      <c r="D50" s="36" t="s">
        <v>134</v>
      </c>
      <c r="E50" s="36">
        <v>870</v>
      </c>
      <c r="F50" s="360">
        <v>400</v>
      </c>
      <c r="H50" s="136"/>
      <c r="T50" s="136"/>
      <c r="U50" s="136"/>
    </row>
    <row r="51" spans="1:21" s="110" customFormat="1" ht="15">
      <c r="A51" s="88" t="s">
        <v>366</v>
      </c>
      <c r="B51" s="378"/>
      <c r="C51" s="90" t="s">
        <v>365</v>
      </c>
      <c r="D51" s="89"/>
      <c r="E51" s="89"/>
      <c r="F51" s="357">
        <f>F52+F70+F86+F79</f>
        <v>10086.315</v>
      </c>
      <c r="H51" s="137"/>
      <c r="T51" s="137"/>
      <c r="U51" s="137"/>
    </row>
    <row r="52" spans="1:21" s="59" customFormat="1" ht="25.5">
      <c r="A52" s="23" t="s">
        <v>428</v>
      </c>
      <c r="B52" s="378"/>
      <c r="C52" s="65" t="s">
        <v>365</v>
      </c>
      <c r="D52" s="40" t="s">
        <v>132</v>
      </c>
      <c r="E52" s="40"/>
      <c r="F52" s="359">
        <f>F53</f>
        <v>8331.98</v>
      </c>
      <c r="H52" s="141"/>
      <c r="P52" s="18"/>
      <c r="T52" s="141"/>
      <c r="U52" s="141"/>
    </row>
    <row r="53" spans="1:21" s="59" customFormat="1" ht="25.5">
      <c r="A53" s="25" t="s">
        <v>395</v>
      </c>
      <c r="B53" s="378"/>
      <c r="C53" s="65" t="s">
        <v>365</v>
      </c>
      <c r="D53" s="21" t="s">
        <v>131</v>
      </c>
      <c r="E53" s="21"/>
      <c r="F53" s="338">
        <f>F55+F60+F62+F64+F66+F68</f>
        <v>8331.98</v>
      </c>
      <c r="H53" s="141"/>
      <c r="P53" s="18"/>
      <c r="T53" s="141"/>
      <c r="U53" s="141"/>
    </row>
    <row r="54" spans="1:21" s="59" customFormat="1" ht="25.5">
      <c r="A54" s="25" t="s">
        <v>395</v>
      </c>
      <c r="B54" s="378"/>
      <c r="C54" s="65" t="s">
        <v>365</v>
      </c>
      <c r="D54" s="21" t="s">
        <v>130</v>
      </c>
      <c r="E54" s="21"/>
      <c r="F54" s="338">
        <f>F55+F60+F64</f>
        <v>7531.98</v>
      </c>
      <c r="H54" s="141"/>
      <c r="P54" s="18"/>
      <c r="T54" s="141"/>
      <c r="U54" s="141"/>
    </row>
    <row r="55" spans="1:21" s="19" customFormat="1" ht="38.25">
      <c r="A55" s="46" t="s">
        <v>431</v>
      </c>
      <c r="B55" s="378"/>
      <c r="C55" s="37" t="s">
        <v>365</v>
      </c>
      <c r="D55" s="36" t="s">
        <v>135</v>
      </c>
      <c r="E55" s="36"/>
      <c r="F55" s="360">
        <f>F56+F58+F59+F57</f>
        <v>7416.78</v>
      </c>
      <c r="H55" s="134"/>
      <c r="T55" s="134"/>
      <c r="U55" s="383"/>
    </row>
    <row r="56" spans="1:21" s="64" customFormat="1" ht="18" customHeight="1">
      <c r="A56" s="163" t="s">
        <v>578</v>
      </c>
      <c r="B56" s="378"/>
      <c r="C56" s="37" t="s">
        <v>365</v>
      </c>
      <c r="D56" s="36" t="s">
        <v>135</v>
      </c>
      <c r="E56" s="36">
        <v>110</v>
      </c>
      <c r="F56" s="360">
        <f>5840+1763.68-1376.85+6</f>
        <v>6232.83</v>
      </c>
      <c r="H56" s="142"/>
      <c r="T56" s="142"/>
      <c r="U56" s="142"/>
    </row>
    <row r="57" spans="1:21" s="26" customFormat="1" ht="22.5" customHeight="1" hidden="1">
      <c r="A57" s="33" t="s">
        <v>432</v>
      </c>
      <c r="B57" s="378"/>
      <c r="C57" s="37" t="s">
        <v>365</v>
      </c>
      <c r="D57" s="36" t="s">
        <v>393</v>
      </c>
      <c r="E57" s="36">
        <v>112</v>
      </c>
      <c r="F57" s="360"/>
      <c r="H57" s="138"/>
      <c r="P57" s="62"/>
      <c r="T57" s="138"/>
      <c r="U57" s="138"/>
    </row>
    <row r="58" spans="1:21" s="29" customFormat="1" ht="26.25" customHeight="1">
      <c r="A58" s="31" t="s">
        <v>575</v>
      </c>
      <c r="B58" s="378"/>
      <c r="C58" s="37" t="s">
        <v>365</v>
      </c>
      <c r="D58" s="36" t="s">
        <v>135</v>
      </c>
      <c r="E58" s="36">
        <v>240</v>
      </c>
      <c r="F58" s="360">
        <f>54.47+10.9+90+809.04+200+465.2-459.66-6</f>
        <v>1163.9499999999998</v>
      </c>
      <c r="H58" s="136"/>
      <c r="T58" s="136"/>
      <c r="U58" s="136"/>
    </row>
    <row r="59" spans="1:21" s="29" customFormat="1" ht="15" customHeight="1">
      <c r="A59" s="163" t="s">
        <v>579</v>
      </c>
      <c r="B59" s="378"/>
      <c r="C59" s="37" t="s">
        <v>365</v>
      </c>
      <c r="D59" s="36" t="s">
        <v>135</v>
      </c>
      <c r="E59" s="36">
        <v>850</v>
      </c>
      <c r="F59" s="360">
        <f>10+10</f>
        <v>20</v>
      </c>
      <c r="H59" s="136"/>
      <c r="T59" s="136"/>
      <c r="U59" s="136"/>
    </row>
    <row r="60" spans="1:6" ht="38.25">
      <c r="A60" s="33" t="s">
        <v>433</v>
      </c>
      <c r="B60" s="378"/>
      <c r="C60" s="28" t="s">
        <v>365</v>
      </c>
      <c r="D60" s="36" t="s">
        <v>136</v>
      </c>
      <c r="E60" s="36"/>
      <c r="F60" s="360">
        <f>F61</f>
        <v>100</v>
      </c>
    </row>
    <row r="61" spans="1:6" ht="29.25" customHeight="1">
      <c r="A61" s="31" t="s">
        <v>575</v>
      </c>
      <c r="B61" s="378"/>
      <c r="C61" s="28" t="s">
        <v>365</v>
      </c>
      <c r="D61" s="36" t="s">
        <v>136</v>
      </c>
      <c r="E61" s="36">
        <v>240</v>
      </c>
      <c r="F61" s="360">
        <f>300-200</f>
        <v>100</v>
      </c>
    </row>
    <row r="62" spans="1:21" s="19" customFormat="1" ht="25.5">
      <c r="A62" s="33" t="s">
        <v>434</v>
      </c>
      <c r="B62" s="378"/>
      <c r="C62" s="28" t="s">
        <v>365</v>
      </c>
      <c r="D62" s="36" t="s">
        <v>137</v>
      </c>
      <c r="E62" s="36"/>
      <c r="F62" s="360">
        <f>F63</f>
        <v>800</v>
      </c>
      <c r="H62" s="134"/>
      <c r="T62" s="134"/>
      <c r="U62" s="134"/>
    </row>
    <row r="63" spans="1:21" s="19" customFormat="1" ht="26.25" customHeight="1">
      <c r="A63" s="31" t="s">
        <v>575</v>
      </c>
      <c r="B63" s="378"/>
      <c r="C63" s="28" t="s">
        <v>365</v>
      </c>
      <c r="D63" s="36" t="s">
        <v>137</v>
      </c>
      <c r="E63" s="36">
        <v>240</v>
      </c>
      <c r="F63" s="360">
        <v>800</v>
      </c>
      <c r="H63" s="134"/>
      <c r="T63" s="134"/>
      <c r="U63" s="134"/>
    </row>
    <row r="64" spans="1:6" ht="38.25">
      <c r="A64" s="33" t="s">
        <v>429</v>
      </c>
      <c r="B64" s="378"/>
      <c r="C64" s="66" t="s">
        <v>365</v>
      </c>
      <c r="D64" s="36" t="s">
        <v>138</v>
      </c>
      <c r="E64" s="36"/>
      <c r="F64" s="360">
        <f>F65</f>
        <v>15.2</v>
      </c>
    </row>
    <row r="65" spans="1:6" ht="15.75" customHeight="1">
      <c r="A65" s="163" t="s">
        <v>579</v>
      </c>
      <c r="B65" s="378"/>
      <c r="C65" s="66" t="s">
        <v>365</v>
      </c>
      <c r="D65" s="36" t="s">
        <v>138</v>
      </c>
      <c r="E65" s="36">
        <v>850</v>
      </c>
      <c r="F65" s="360">
        <v>15.2</v>
      </c>
    </row>
    <row r="66" spans="1:8" ht="25.5" hidden="1">
      <c r="A66" s="39" t="s">
        <v>531</v>
      </c>
      <c r="B66" s="378"/>
      <c r="C66" s="28" t="s">
        <v>365</v>
      </c>
      <c r="D66" s="36" t="s">
        <v>519</v>
      </c>
      <c r="E66" s="36"/>
      <c r="F66" s="360">
        <f>F67</f>
        <v>0</v>
      </c>
      <c r="H66" s="18"/>
    </row>
    <row r="67" spans="1:21" s="19" customFormat="1" ht="25.5" hidden="1">
      <c r="A67" s="33" t="s">
        <v>361</v>
      </c>
      <c r="B67" s="378"/>
      <c r="C67" s="28" t="s">
        <v>365</v>
      </c>
      <c r="D67" s="36" t="s">
        <v>519</v>
      </c>
      <c r="E67" s="36">
        <v>244</v>
      </c>
      <c r="F67" s="360"/>
      <c r="T67" s="134"/>
      <c r="U67" s="134"/>
    </row>
    <row r="68" spans="1:21" s="19" customFormat="1" ht="25.5" hidden="1">
      <c r="A68" s="33" t="s">
        <v>533</v>
      </c>
      <c r="B68" s="378"/>
      <c r="C68" s="28" t="s">
        <v>365</v>
      </c>
      <c r="D68" s="36" t="s">
        <v>532</v>
      </c>
      <c r="E68" s="36"/>
      <c r="F68" s="360">
        <f>F69</f>
        <v>0</v>
      </c>
      <c r="T68" s="134"/>
      <c r="U68" s="134"/>
    </row>
    <row r="69" spans="1:21" s="19" customFormat="1" ht="25.5" hidden="1">
      <c r="A69" s="33" t="s">
        <v>361</v>
      </c>
      <c r="B69" s="378"/>
      <c r="C69" s="28" t="s">
        <v>365</v>
      </c>
      <c r="D69" s="36" t="s">
        <v>532</v>
      </c>
      <c r="E69" s="36">
        <v>244</v>
      </c>
      <c r="F69" s="360"/>
      <c r="T69" s="134"/>
      <c r="U69" s="134"/>
    </row>
    <row r="70" spans="1:21" s="29" customFormat="1" ht="38.25">
      <c r="A70" s="23" t="s">
        <v>446</v>
      </c>
      <c r="B70" s="378"/>
      <c r="C70" s="20" t="s">
        <v>365</v>
      </c>
      <c r="D70" s="21" t="s">
        <v>221</v>
      </c>
      <c r="E70" s="21"/>
      <c r="F70" s="338">
        <f>F71</f>
        <v>1110.5549999999998</v>
      </c>
      <c r="H70" s="136"/>
      <c r="T70" s="136"/>
      <c r="U70" s="136"/>
    </row>
    <row r="71" spans="1:21" s="26" customFormat="1" ht="63.75">
      <c r="A71" s="25" t="s">
        <v>447</v>
      </c>
      <c r="B71" s="378"/>
      <c r="C71" s="20" t="s">
        <v>365</v>
      </c>
      <c r="D71" s="21" t="s">
        <v>233</v>
      </c>
      <c r="E71" s="21"/>
      <c r="F71" s="338">
        <f>F76+F73</f>
        <v>1110.5549999999998</v>
      </c>
      <c r="H71" s="138"/>
      <c r="P71" s="62"/>
      <c r="T71" s="138"/>
      <c r="U71" s="138"/>
    </row>
    <row r="72" spans="1:21" s="26" customFormat="1" ht="25.5">
      <c r="A72" s="47" t="s">
        <v>229</v>
      </c>
      <c r="B72" s="378"/>
      <c r="C72" s="20" t="s">
        <v>365</v>
      </c>
      <c r="D72" s="21" t="s">
        <v>230</v>
      </c>
      <c r="E72" s="21"/>
      <c r="F72" s="338">
        <f>F73+F76</f>
        <v>1110.5549999999998</v>
      </c>
      <c r="H72" s="138"/>
      <c r="P72" s="62"/>
      <c r="T72" s="138"/>
      <c r="U72" s="138"/>
    </row>
    <row r="73" spans="1:21" s="29" customFormat="1" ht="78.75" customHeight="1">
      <c r="A73" s="31" t="s">
        <v>449</v>
      </c>
      <c r="B73" s="378"/>
      <c r="C73" s="28" t="s">
        <v>365</v>
      </c>
      <c r="D73" s="1" t="s">
        <v>231</v>
      </c>
      <c r="E73" s="1"/>
      <c r="F73" s="362">
        <f>F74+F75</f>
        <v>549.775</v>
      </c>
      <c r="H73" s="136"/>
      <c r="T73" s="136"/>
      <c r="U73" s="136"/>
    </row>
    <row r="74" spans="1:21" s="29" customFormat="1" ht="25.5">
      <c r="A74" s="39" t="s">
        <v>576</v>
      </c>
      <c r="B74" s="378"/>
      <c r="C74" s="28" t="s">
        <v>365</v>
      </c>
      <c r="D74" s="1" t="s">
        <v>231</v>
      </c>
      <c r="E74" s="1" t="s">
        <v>577</v>
      </c>
      <c r="F74" s="362">
        <v>472.9</v>
      </c>
      <c r="H74" s="136"/>
      <c r="T74" s="136"/>
      <c r="U74" s="136"/>
    </row>
    <row r="75" spans="1:21" s="29" customFormat="1" ht="28.5" customHeight="1">
      <c r="A75" s="31" t="s">
        <v>575</v>
      </c>
      <c r="B75" s="378"/>
      <c r="C75" s="28" t="s">
        <v>365</v>
      </c>
      <c r="D75" s="1" t="s">
        <v>231</v>
      </c>
      <c r="E75" s="36">
        <v>240</v>
      </c>
      <c r="F75" s="362">
        <v>76.875</v>
      </c>
      <c r="H75" s="136"/>
      <c r="T75" s="352"/>
      <c r="U75" s="136"/>
    </row>
    <row r="76" spans="1:21" s="29" customFormat="1" ht="102">
      <c r="A76" s="31" t="s">
        <v>448</v>
      </c>
      <c r="B76" s="378"/>
      <c r="C76" s="28" t="s">
        <v>365</v>
      </c>
      <c r="D76" s="1" t="s">
        <v>232</v>
      </c>
      <c r="E76" s="1"/>
      <c r="F76" s="362">
        <f>F77+F78</f>
        <v>560.78</v>
      </c>
      <c r="H76" s="136"/>
      <c r="T76" s="136"/>
      <c r="U76" s="136"/>
    </row>
    <row r="77" spans="1:21" s="29" customFormat="1" ht="18.75" customHeight="1">
      <c r="A77" s="39" t="s">
        <v>576</v>
      </c>
      <c r="B77" s="378"/>
      <c r="C77" s="28" t="s">
        <v>365</v>
      </c>
      <c r="D77" s="1" t="s">
        <v>232</v>
      </c>
      <c r="E77" s="1" t="s">
        <v>577</v>
      </c>
      <c r="F77" s="362">
        <f>516+25</f>
        <v>541</v>
      </c>
      <c r="H77" s="136"/>
      <c r="T77" s="136"/>
      <c r="U77" s="136"/>
    </row>
    <row r="78" spans="1:21" s="29" customFormat="1" ht="28.5" customHeight="1">
      <c r="A78" s="31" t="s">
        <v>575</v>
      </c>
      <c r="B78" s="378"/>
      <c r="C78" s="28" t="s">
        <v>365</v>
      </c>
      <c r="D78" s="1" t="s">
        <v>232</v>
      </c>
      <c r="E78" s="36">
        <v>240</v>
      </c>
      <c r="F78" s="362">
        <v>19.78</v>
      </c>
      <c r="H78" s="136"/>
      <c r="T78" s="136"/>
      <c r="U78" s="136"/>
    </row>
    <row r="79" spans="1:21" s="29" customFormat="1" ht="51">
      <c r="A79" s="23" t="s">
        <v>299</v>
      </c>
      <c r="B79" s="378"/>
      <c r="C79" s="20" t="s">
        <v>365</v>
      </c>
      <c r="D79" s="21" t="s">
        <v>295</v>
      </c>
      <c r="E79" s="21"/>
      <c r="F79" s="338">
        <f>F80</f>
        <v>143.78</v>
      </c>
      <c r="H79" s="136"/>
      <c r="T79" s="136"/>
      <c r="U79" s="136"/>
    </row>
    <row r="80" spans="1:21" s="26" customFormat="1" ht="72" customHeight="1">
      <c r="A80" s="424" t="s">
        <v>298</v>
      </c>
      <c r="B80" s="378"/>
      <c r="C80" s="20" t="s">
        <v>365</v>
      </c>
      <c r="D80" s="21" t="s">
        <v>296</v>
      </c>
      <c r="E80" s="21"/>
      <c r="F80" s="338">
        <f>F81</f>
        <v>143.78</v>
      </c>
      <c r="H80" s="138"/>
      <c r="P80" s="62"/>
      <c r="T80" s="138"/>
      <c r="U80" s="138"/>
    </row>
    <row r="81" spans="1:21" s="26" customFormat="1" ht="33" customHeight="1">
      <c r="A81" s="47" t="s">
        <v>301</v>
      </c>
      <c r="B81" s="378"/>
      <c r="C81" s="20" t="s">
        <v>365</v>
      </c>
      <c r="D81" s="21" t="s">
        <v>297</v>
      </c>
      <c r="E81" s="21"/>
      <c r="F81" s="338">
        <f>F82+F84</f>
        <v>143.78</v>
      </c>
      <c r="H81" s="138"/>
      <c r="P81" s="62"/>
      <c r="T81" s="138"/>
      <c r="U81" s="138"/>
    </row>
    <row r="82" spans="1:6" ht="25.5">
      <c r="A82" s="52" t="s">
        <v>300</v>
      </c>
      <c r="B82" s="378"/>
      <c r="C82" s="28" t="s">
        <v>365</v>
      </c>
      <c r="D82" s="1" t="s">
        <v>307</v>
      </c>
      <c r="E82" s="54"/>
      <c r="F82" s="339">
        <f>F83</f>
        <v>130.71</v>
      </c>
    </row>
    <row r="83" spans="1:6" ht="30.75" customHeight="1">
      <c r="A83" s="31" t="s">
        <v>575</v>
      </c>
      <c r="B83" s="378"/>
      <c r="C83" s="28" t="s">
        <v>365</v>
      </c>
      <c r="D83" s="1" t="s">
        <v>307</v>
      </c>
      <c r="E83" s="36">
        <v>240</v>
      </c>
      <c r="F83" s="339">
        <v>130.71</v>
      </c>
    </row>
    <row r="84" spans="1:6" ht="25.5">
      <c r="A84" s="52" t="s">
        <v>300</v>
      </c>
      <c r="B84" s="378"/>
      <c r="C84" s="28" t="s">
        <v>365</v>
      </c>
      <c r="D84" s="1" t="s">
        <v>304</v>
      </c>
      <c r="E84" s="54"/>
      <c r="F84" s="339">
        <f>F85</f>
        <v>13.07</v>
      </c>
    </row>
    <row r="85" spans="1:6" ht="30.75" customHeight="1">
      <c r="A85" s="31" t="s">
        <v>575</v>
      </c>
      <c r="B85" s="378"/>
      <c r="C85" s="28" t="s">
        <v>365</v>
      </c>
      <c r="D85" s="1" t="s">
        <v>304</v>
      </c>
      <c r="E85" s="36">
        <v>240</v>
      </c>
      <c r="F85" s="339">
        <v>13.07</v>
      </c>
    </row>
    <row r="86" spans="1:21" s="29" customFormat="1" ht="25.5">
      <c r="A86" s="23" t="s">
        <v>273</v>
      </c>
      <c r="B86" s="378"/>
      <c r="C86" s="20" t="s">
        <v>365</v>
      </c>
      <c r="D86" s="21" t="s">
        <v>271</v>
      </c>
      <c r="E86" s="21"/>
      <c r="F86" s="338">
        <f>F87</f>
        <v>500</v>
      </c>
      <c r="H86" s="136"/>
      <c r="T86" s="136"/>
      <c r="U86" s="136"/>
    </row>
    <row r="87" spans="1:21" s="26" customFormat="1" ht="25.5">
      <c r="A87" s="25" t="s">
        <v>274</v>
      </c>
      <c r="B87" s="378"/>
      <c r="C87" s="20" t="s">
        <v>365</v>
      </c>
      <c r="D87" s="21" t="s">
        <v>272</v>
      </c>
      <c r="E87" s="21"/>
      <c r="F87" s="338">
        <f>F88</f>
        <v>500</v>
      </c>
      <c r="H87" s="138"/>
      <c r="P87" s="62"/>
      <c r="T87" s="138"/>
      <c r="U87" s="138"/>
    </row>
    <row r="88" spans="1:21" s="26" customFormat="1" ht="33" customHeight="1">
      <c r="A88" s="47" t="s">
        <v>275</v>
      </c>
      <c r="B88" s="378"/>
      <c r="C88" s="20" t="s">
        <v>365</v>
      </c>
      <c r="D88" s="21" t="s">
        <v>276</v>
      </c>
      <c r="E88" s="21"/>
      <c r="F88" s="338">
        <f>F89</f>
        <v>500</v>
      </c>
      <c r="H88" s="138"/>
      <c r="P88" s="62"/>
      <c r="T88" s="138"/>
      <c r="U88" s="138"/>
    </row>
    <row r="89" spans="1:6" ht="51">
      <c r="A89" s="52" t="s">
        <v>618</v>
      </c>
      <c r="B89" s="378"/>
      <c r="C89" s="28" t="s">
        <v>365</v>
      </c>
      <c r="D89" s="1" t="s">
        <v>277</v>
      </c>
      <c r="E89" s="54"/>
      <c r="F89" s="339">
        <f>F90</f>
        <v>500</v>
      </c>
    </row>
    <row r="90" spans="1:6" ht="30.75" customHeight="1">
      <c r="A90" s="31" t="s">
        <v>575</v>
      </c>
      <c r="B90" s="378"/>
      <c r="C90" s="28" t="s">
        <v>365</v>
      </c>
      <c r="D90" s="1" t="s">
        <v>277</v>
      </c>
      <c r="E90" s="36">
        <v>240</v>
      </c>
      <c r="F90" s="339">
        <f>100+400</f>
        <v>500</v>
      </c>
    </row>
    <row r="91" spans="1:21" s="92" customFormat="1" ht="15">
      <c r="A91" s="88" t="s">
        <v>483</v>
      </c>
      <c r="B91" s="378"/>
      <c r="C91" s="91" t="s">
        <v>442</v>
      </c>
      <c r="D91" s="89"/>
      <c r="E91" s="89"/>
      <c r="F91" s="357">
        <f>F92</f>
        <v>375.43</v>
      </c>
      <c r="H91" s="143"/>
      <c r="P91" s="101"/>
      <c r="R91" s="168"/>
      <c r="T91" s="143"/>
      <c r="U91" s="143"/>
    </row>
    <row r="92" spans="1:21" s="101" customFormat="1" ht="15">
      <c r="A92" s="88" t="s">
        <v>443</v>
      </c>
      <c r="B92" s="378"/>
      <c r="C92" s="91" t="s">
        <v>444</v>
      </c>
      <c r="D92" s="89"/>
      <c r="E92" s="89"/>
      <c r="F92" s="357">
        <f>F93</f>
        <v>375.43</v>
      </c>
      <c r="H92" s="135"/>
      <c r="T92" s="135"/>
      <c r="U92" s="135"/>
    </row>
    <row r="93" spans="1:21" s="59" customFormat="1" ht="25.5">
      <c r="A93" s="23" t="s">
        <v>428</v>
      </c>
      <c r="B93" s="378"/>
      <c r="C93" s="65" t="s">
        <v>444</v>
      </c>
      <c r="D93" s="40" t="s">
        <v>132</v>
      </c>
      <c r="E93" s="40"/>
      <c r="F93" s="359">
        <f>F94</f>
        <v>375.43</v>
      </c>
      <c r="H93" s="141"/>
      <c r="P93" s="18"/>
      <c r="T93" s="141"/>
      <c r="U93" s="141"/>
    </row>
    <row r="94" spans="1:21" s="59" customFormat="1" ht="25.5">
      <c r="A94" s="25" t="s">
        <v>395</v>
      </c>
      <c r="B94" s="378"/>
      <c r="C94" s="65" t="s">
        <v>444</v>
      </c>
      <c r="D94" s="21" t="s">
        <v>131</v>
      </c>
      <c r="E94" s="21"/>
      <c r="F94" s="338">
        <f>F96</f>
        <v>375.43</v>
      </c>
      <c r="H94" s="141"/>
      <c r="P94" s="112"/>
      <c r="T94" s="141"/>
      <c r="U94" s="141"/>
    </row>
    <row r="95" spans="1:21" s="59" customFormat="1" ht="25.5">
      <c r="A95" s="25" t="s">
        <v>395</v>
      </c>
      <c r="B95" s="378"/>
      <c r="C95" s="65" t="s">
        <v>444</v>
      </c>
      <c r="D95" s="21" t="s">
        <v>215</v>
      </c>
      <c r="E95" s="21"/>
      <c r="F95" s="338">
        <f>F96</f>
        <v>375.43</v>
      </c>
      <c r="H95" s="141"/>
      <c r="P95" s="112"/>
      <c r="T95" s="141"/>
      <c r="U95" s="141"/>
    </row>
    <row r="96" spans="1:21" s="19" customFormat="1" ht="30" customHeight="1">
      <c r="A96" s="46" t="s">
        <v>515</v>
      </c>
      <c r="B96" s="378"/>
      <c r="C96" s="37" t="s">
        <v>444</v>
      </c>
      <c r="D96" s="36" t="s">
        <v>216</v>
      </c>
      <c r="E96" s="36"/>
      <c r="F96" s="360">
        <f>F97+F98+F99</f>
        <v>375.43</v>
      </c>
      <c r="H96" s="134"/>
      <c r="T96" s="134"/>
      <c r="U96" s="134"/>
    </row>
    <row r="97" spans="1:21" s="64" customFormat="1" ht="25.5">
      <c r="A97" s="39" t="s">
        <v>576</v>
      </c>
      <c r="B97" s="378"/>
      <c r="C97" s="37" t="s">
        <v>444</v>
      </c>
      <c r="D97" s="36" t="s">
        <v>216</v>
      </c>
      <c r="E97" s="36">
        <v>120</v>
      </c>
      <c r="F97" s="360">
        <f>431.62-5.45-56.19</f>
        <v>369.98</v>
      </c>
      <c r="H97" s="142"/>
      <c r="T97" s="142"/>
      <c r="U97" s="142"/>
    </row>
    <row r="98" spans="1:21" s="26" customFormat="1" ht="25.5" hidden="1">
      <c r="A98" s="33" t="s">
        <v>432</v>
      </c>
      <c r="B98" s="378"/>
      <c r="C98" s="37" t="s">
        <v>444</v>
      </c>
      <c r="D98" s="36" t="s">
        <v>216</v>
      </c>
      <c r="E98" s="36">
        <v>122</v>
      </c>
      <c r="F98" s="360"/>
      <c r="H98" s="138"/>
      <c r="P98" s="62"/>
      <c r="T98" s="138"/>
      <c r="U98" s="138"/>
    </row>
    <row r="99" spans="1:21" s="29" customFormat="1" ht="30" customHeight="1">
      <c r="A99" s="31" t="s">
        <v>575</v>
      </c>
      <c r="B99" s="378"/>
      <c r="C99" s="37" t="s">
        <v>444</v>
      </c>
      <c r="D99" s="36" t="s">
        <v>216</v>
      </c>
      <c r="E99" s="36">
        <v>240</v>
      </c>
      <c r="F99" s="360">
        <f>5.45</f>
        <v>5.45</v>
      </c>
      <c r="H99" s="136"/>
      <c r="T99" s="136"/>
      <c r="U99" s="136"/>
    </row>
    <row r="100" spans="1:21" s="92" customFormat="1" ht="28.5">
      <c r="A100" s="88" t="s">
        <v>405</v>
      </c>
      <c r="B100" s="378"/>
      <c r="C100" s="91" t="s">
        <v>404</v>
      </c>
      <c r="D100" s="89"/>
      <c r="E100" s="89"/>
      <c r="F100" s="357">
        <f>F101+F107+F113</f>
        <v>823.856</v>
      </c>
      <c r="H100" s="143"/>
      <c r="P100" s="101"/>
      <c r="T100" s="143"/>
      <c r="U100" s="143"/>
    </row>
    <row r="101" spans="1:21" s="101" customFormat="1" ht="42.75">
      <c r="A101" s="88" t="s">
        <v>406</v>
      </c>
      <c r="B101" s="378"/>
      <c r="C101" s="91" t="s">
        <v>387</v>
      </c>
      <c r="D101" s="89"/>
      <c r="E101" s="89"/>
      <c r="F101" s="357">
        <f>F102</f>
        <v>218.62</v>
      </c>
      <c r="H101" s="135"/>
      <c r="T101" s="135"/>
      <c r="U101" s="135"/>
    </row>
    <row r="102" spans="1:21" s="29" customFormat="1" ht="25.5">
      <c r="A102" s="23" t="s">
        <v>470</v>
      </c>
      <c r="B102" s="378"/>
      <c r="C102" s="65" t="s">
        <v>387</v>
      </c>
      <c r="D102" s="21" t="s">
        <v>221</v>
      </c>
      <c r="E102" s="21"/>
      <c r="F102" s="338">
        <f>F103</f>
        <v>218.62</v>
      </c>
      <c r="H102" s="136"/>
      <c r="T102" s="136"/>
      <c r="U102" s="136"/>
    </row>
    <row r="103" spans="1:21" s="26" customFormat="1" ht="51">
      <c r="A103" s="25" t="s">
        <v>471</v>
      </c>
      <c r="B103" s="378"/>
      <c r="C103" s="65" t="s">
        <v>387</v>
      </c>
      <c r="D103" s="21" t="s">
        <v>227</v>
      </c>
      <c r="E103" s="21"/>
      <c r="F103" s="338">
        <f>F105</f>
        <v>218.62</v>
      </c>
      <c r="H103" s="138"/>
      <c r="P103" s="62"/>
      <c r="T103" s="138"/>
      <c r="U103" s="138"/>
    </row>
    <row r="104" spans="1:21" s="26" customFormat="1" ht="25.5">
      <c r="A104" s="47" t="s">
        <v>226</v>
      </c>
      <c r="B104" s="378"/>
      <c r="C104" s="65" t="s">
        <v>387</v>
      </c>
      <c r="D104" s="21" t="s">
        <v>227</v>
      </c>
      <c r="E104" s="21"/>
      <c r="F104" s="338">
        <f>F105</f>
        <v>218.62</v>
      </c>
      <c r="H104" s="138"/>
      <c r="P104" s="62"/>
      <c r="T104" s="138"/>
      <c r="U104" s="138"/>
    </row>
    <row r="105" spans="1:21" s="29" customFormat="1" ht="89.25">
      <c r="A105" s="31" t="s">
        <v>472</v>
      </c>
      <c r="B105" s="378"/>
      <c r="C105" s="66" t="s">
        <v>387</v>
      </c>
      <c r="D105" s="1" t="s">
        <v>228</v>
      </c>
      <c r="E105" s="1"/>
      <c r="F105" s="362">
        <f>F106</f>
        <v>218.62</v>
      </c>
      <c r="H105" s="136"/>
      <c r="T105" s="136"/>
      <c r="U105" s="136"/>
    </row>
    <row r="106" spans="1:21" s="29" customFormat="1" ht="26.25" customHeight="1">
      <c r="A106" s="31" t="s">
        <v>575</v>
      </c>
      <c r="B106" s="378"/>
      <c r="C106" s="66" t="s">
        <v>387</v>
      </c>
      <c r="D106" s="1" t="s">
        <v>228</v>
      </c>
      <c r="E106" s="36">
        <v>240</v>
      </c>
      <c r="F106" s="362">
        <v>218.62</v>
      </c>
      <c r="H106" s="136"/>
      <c r="T106" s="136"/>
      <c r="U106" s="136"/>
    </row>
    <row r="107" spans="1:21" s="99" customFormat="1" ht="15">
      <c r="A107" s="96" t="s">
        <v>421</v>
      </c>
      <c r="B107" s="378"/>
      <c r="C107" s="95" t="s">
        <v>422</v>
      </c>
      <c r="D107" s="97"/>
      <c r="E107" s="98"/>
      <c r="F107" s="363">
        <f>F108</f>
        <v>62.236</v>
      </c>
      <c r="H107" s="144"/>
      <c r="P107" s="102"/>
      <c r="T107" s="144"/>
      <c r="U107" s="144"/>
    </row>
    <row r="108" spans="1:21" s="29" customFormat="1" ht="25.5">
      <c r="A108" s="23" t="s">
        <v>470</v>
      </c>
      <c r="B108" s="378"/>
      <c r="C108" s="65" t="s">
        <v>422</v>
      </c>
      <c r="D108" s="21" t="s">
        <v>221</v>
      </c>
      <c r="E108" s="21"/>
      <c r="F108" s="338">
        <f>F111</f>
        <v>62.236</v>
      </c>
      <c r="H108" s="136"/>
      <c r="T108" s="136"/>
      <c r="U108" s="136"/>
    </row>
    <row r="109" spans="1:21" s="29" customFormat="1" ht="38.25">
      <c r="A109" s="23" t="s">
        <v>505</v>
      </c>
      <c r="B109" s="378"/>
      <c r="C109" s="118" t="s">
        <v>422</v>
      </c>
      <c r="D109" s="119" t="s">
        <v>225</v>
      </c>
      <c r="E109" s="21"/>
      <c r="F109" s="338">
        <f>F111</f>
        <v>62.236</v>
      </c>
      <c r="H109" s="136"/>
      <c r="T109" s="136"/>
      <c r="U109" s="136"/>
    </row>
    <row r="110" spans="1:21" s="29" customFormat="1" ht="25.5">
      <c r="A110" s="47" t="s">
        <v>222</v>
      </c>
      <c r="B110" s="378"/>
      <c r="C110" s="118" t="s">
        <v>422</v>
      </c>
      <c r="D110" s="119" t="s">
        <v>224</v>
      </c>
      <c r="E110" s="21"/>
      <c r="F110" s="338">
        <f>F111</f>
        <v>62.236</v>
      </c>
      <c r="H110" s="136"/>
      <c r="T110" s="136"/>
      <c r="U110" s="136"/>
    </row>
    <row r="111" spans="1:6" ht="51">
      <c r="A111" s="52" t="s">
        <v>473</v>
      </c>
      <c r="B111" s="378"/>
      <c r="C111" s="45" t="s">
        <v>422</v>
      </c>
      <c r="D111" s="117" t="s">
        <v>223</v>
      </c>
      <c r="E111" s="55"/>
      <c r="F111" s="339">
        <f>F112</f>
        <v>62.236</v>
      </c>
    </row>
    <row r="112" spans="1:6" ht="25.5" customHeight="1">
      <c r="A112" s="31" t="s">
        <v>575</v>
      </c>
      <c r="B112" s="378"/>
      <c r="C112" s="45" t="s">
        <v>422</v>
      </c>
      <c r="D112" s="117" t="s">
        <v>223</v>
      </c>
      <c r="E112" s="36">
        <v>240</v>
      </c>
      <c r="F112" s="339">
        <v>62.236</v>
      </c>
    </row>
    <row r="113" spans="1:21" s="92" customFormat="1" ht="28.5">
      <c r="A113" s="94" t="s">
        <v>419</v>
      </c>
      <c r="B113" s="378"/>
      <c r="C113" s="95" t="s">
        <v>420</v>
      </c>
      <c r="D113" s="89"/>
      <c r="E113" s="89"/>
      <c r="F113" s="357">
        <f>F114</f>
        <v>543</v>
      </c>
      <c r="H113" s="143"/>
      <c r="P113" s="101"/>
      <c r="T113" s="143"/>
      <c r="U113" s="143"/>
    </row>
    <row r="114" spans="1:21" s="29" customFormat="1" ht="25.5">
      <c r="A114" s="23" t="s">
        <v>470</v>
      </c>
      <c r="B114" s="378"/>
      <c r="C114" s="65" t="s">
        <v>420</v>
      </c>
      <c r="D114" s="21" t="s">
        <v>221</v>
      </c>
      <c r="E114" s="21"/>
      <c r="F114" s="338">
        <f>F115</f>
        <v>543</v>
      </c>
      <c r="H114" s="136"/>
      <c r="T114" s="136"/>
      <c r="U114" s="136"/>
    </row>
    <row r="115" spans="1:21" s="26" customFormat="1" ht="51">
      <c r="A115" s="47" t="s">
        <v>474</v>
      </c>
      <c r="B115" s="378"/>
      <c r="C115" s="48" t="s">
        <v>420</v>
      </c>
      <c r="D115" s="57" t="s">
        <v>220</v>
      </c>
      <c r="E115" s="56"/>
      <c r="F115" s="364">
        <f>F117</f>
        <v>543</v>
      </c>
      <c r="H115" s="138"/>
      <c r="P115" s="62"/>
      <c r="T115" s="138"/>
      <c r="U115" s="138"/>
    </row>
    <row r="116" spans="1:21" s="26" customFormat="1" ht="25.5">
      <c r="A116" s="47" t="s">
        <v>217</v>
      </c>
      <c r="B116" s="378"/>
      <c r="C116" s="48" t="s">
        <v>420</v>
      </c>
      <c r="D116" s="57" t="s">
        <v>218</v>
      </c>
      <c r="E116" s="56"/>
      <c r="F116" s="364">
        <f>F117</f>
        <v>543</v>
      </c>
      <c r="H116" s="138"/>
      <c r="P116" s="62"/>
      <c r="T116" s="138"/>
      <c r="U116" s="138"/>
    </row>
    <row r="117" spans="1:21" s="62" customFormat="1" ht="63.75">
      <c r="A117" s="52" t="s">
        <v>565</v>
      </c>
      <c r="B117" s="378"/>
      <c r="C117" s="45" t="s">
        <v>420</v>
      </c>
      <c r="D117" s="49" t="s">
        <v>219</v>
      </c>
      <c r="E117" s="56"/>
      <c r="F117" s="339">
        <f>F118</f>
        <v>543</v>
      </c>
      <c r="H117" s="145"/>
      <c r="T117" s="145"/>
      <c r="U117" s="145"/>
    </row>
    <row r="118" spans="1:21" s="62" customFormat="1" ht="25.5">
      <c r="A118" s="33" t="s">
        <v>361</v>
      </c>
      <c r="B118" s="378"/>
      <c r="C118" s="45" t="s">
        <v>420</v>
      </c>
      <c r="D118" s="49" t="s">
        <v>219</v>
      </c>
      <c r="E118" s="44">
        <v>244</v>
      </c>
      <c r="F118" s="339">
        <v>543</v>
      </c>
      <c r="H118" s="145"/>
      <c r="T118" s="145"/>
      <c r="U118" s="145"/>
    </row>
    <row r="119" spans="1:21" s="92" customFormat="1" ht="15">
      <c r="A119" s="88" t="s">
        <v>408</v>
      </c>
      <c r="B119" s="378"/>
      <c r="C119" s="91" t="s">
        <v>407</v>
      </c>
      <c r="D119" s="89"/>
      <c r="E119" s="89"/>
      <c r="F119" s="365">
        <f>F120+F152</f>
        <v>6332.52</v>
      </c>
      <c r="H119" s="143"/>
      <c r="P119" s="101"/>
      <c r="T119" s="143"/>
      <c r="U119" s="143"/>
    </row>
    <row r="120" spans="1:21" s="101" customFormat="1" ht="15">
      <c r="A120" s="96" t="s">
        <v>415</v>
      </c>
      <c r="B120" s="378"/>
      <c r="C120" s="95" t="s">
        <v>416</v>
      </c>
      <c r="D120" s="97"/>
      <c r="E120" s="115"/>
      <c r="F120" s="366">
        <f>F121+F147</f>
        <v>6012.52</v>
      </c>
      <c r="H120" s="135"/>
      <c r="T120" s="135"/>
      <c r="U120" s="135"/>
    </row>
    <row r="121" spans="1:19" ht="25.5">
      <c r="A121" s="47" t="s">
        <v>475</v>
      </c>
      <c r="B121" s="378"/>
      <c r="C121" s="48" t="s">
        <v>416</v>
      </c>
      <c r="D121" s="51" t="s">
        <v>246</v>
      </c>
      <c r="E121" s="54"/>
      <c r="F121" s="364">
        <f>F122+F138</f>
        <v>6012.52</v>
      </c>
      <c r="S121" s="162"/>
    </row>
    <row r="122" spans="1:21" s="59" customFormat="1" ht="51">
      <c r="A122" s="47" t="s">
        <v>476</v>
      </c>
      <c r="B122" s="378"/>
      <c r="C122" s="48" t="s">
        <v>416</v>
      </c>
      <c r="D122" s="51" t="s">
        <v>209</v>
      </c>
      <c r="E122" s="53"/>
      <c r="F122" s="364">
        <f>F123</f>
        <v>5512.52</v>
      </c>
      <c r="H122" s="141"/>
      <c r="P122" s="18"/>
      <c r="T122" s="141"/>
      <c r="U122" s="141"/>
    </row>
    <row r="123" spans="1:21" s="59" customFormat="1" ht="38.25">
      <c r="A123" s="47" t="s">
        <v>248</v>
      </c>
      <c r="B123" s="378"/>
      <c r="C123" s="48" t="s">
        <v>416</v>
      </c>
      <c r="D123" s="51" t="s">
        <v>210</v>
      </c>
      <c r="E123" s="53"/>
      <c r="F123" s="364">
        <f>F124+F126+F136+F128</f>
        <v>5512.52</v>
      </c>
      <c r="H123" s="141"/>
      <c r="P123" s="18"/>
      <c r="T123" s="141"/>
      <c r="U123" s="141"/>
    </row>
    <row r="124" spans="1:21" s="59" customFormat="1" ht="25.5">
      <c r="A124" s="52" t="s">
        <v>249</v>
      </c>
      <c r="B124" s="378"/>
      <c r="C124" s="45" t="s">
        <v>416</v>
      </c>
      <c r="D124" s="43" t="s">
        <v>207</v>
      </c>
      <c r="E124" s="53"/>
      <c r="F124" s="339">
        <v>930.2</v>
      </c>
      <c r="H124" s="141"/>
      <c r="P124" s="18"/>
      <c r="T124" s="141"/>
      <c r="U124" s="141"/>
    </row>
    <row r="125" spans="1:21" s="26" customFormat="1" ht="30" customHeight="1">
      <c r="A125" s="31" t="s">
        <v>575</v>
      </c>
      <c r="B125" s="378"/>
      <c r="C125" s="45" t="s">
        <v>416</v>
      </c>
      <c r="D125" s="43" t="s">
        <v>207</v>
      </c>
      <c r="E125" s="44">
        <v>240</v>
      </c>
      <c r="F125" s="339">
        <v>930.2</v>
      </c>
      <c r="H125" s="138"/>
      <c r="P125" s="62"/>
      <c r="T125" s="138"/>
      <c r="U125" s="138"/>
    </row>
    <row r="126" spans="1:6" ht="25.5">
      <c r="A126" s="52" t="s">
        <v>249</v>
      </c>
      <c r="B126" s="378"/>
      <c r="C126" s="45" t="s">
        <v>416</v>
      </c>
      <c r="D126" s="43" t="s">
        <v>208</v>
      </c>
      <c r="E126" s="54"/>
      <c r="F126" s="339">
        <f>F127</f>
        <v>842.3435</v>
      </c>
    </row>
    <row r="127" spans="1:24" s="26" customFormat="1" ht="30" customHeight="1">
      <c r="A127" s="31" t="s">
        <v>575</v>
      </c>
      <c r="B127" s="378"/>
      <c r="C127" s="45" t="s">
        <v>416</v>
      </c>
      <c r="D127" s="43" t="s">
        <v>208</v>
      </c>
      <c r="E127" s="44">
        <v>240</v>
      </c>
      <c r="F127" s="339">
        <f>1150+386.52-694.1765</f>
        <v>842.3435</v>
      </c>
      <c r="H127" s="138"/>
      <c r="P127" s="62"/>
      <c r="T127" s="138"/>
      <c r="U127" s="138"/>
      <c r="X127" s="26" t="s">
        <v>305</v>
      </c>
    </row>
    <row r="128" spans="1:6" ht="12.75">
      <c r="A128" s="52" t="s">
        <v>325</v>
      </c>
      <c r="B128" s="378"/>
      <c r="C128" s="45" t="s">
        <v>416</v>
      </c>
      <c r="D128" s="43" t="s">
        <v>324</v>
      </c>
      <c r="E128" s="54"/>
      <c r="F128" s="339">
        <f>F129</f>
        <v>3589.9765</v>
      </c>
    </row>
    <row r="129" spans="1:24" s="26" customFormat="1" ht="30" customHeight="1">
      <c r="A129" s="31" t="s">
        <v>575</v>
      </c>
      <c r="B129" s="378"/>
      <c r="C129" s="45" t="s">
        <v>416</v>
      </c>
      <c r="D129" s="43" t="s">
        <v>324</v>
      </c>
      <c r="E129" s="44">
        <v>240</v>
      </c>
      <c r="F129" s="339">
        <f>2895.8+694.1765</f>
        <v>3589.9765</v>
      </c>
      <c r="H129" s="138"/>
      <c r="P129" s="62"/>
      <c r="T129" s="138"/>
      <c r="U129" s="138"/>
      <c r="X129" s="26" t="s">
        <v>305</v>
      </c>
    </row>
    <row r="130" spans="1:21" s="29" customFormat="1" ht="51.75" hidden="1">
      <c r="A130" s="42" t="s">
        <v>592</v>
      </c>
      <c r="B130" s="378"/>
      <c r="C130" s="66" t="s">
        <v>416</v>
      </c>
      <c r="D130" s="43" t="s">
        <v>573</v>
      </c>
      <c r="E130" s="44"/>
      <c r="F130" s="339">
        <f>F131</f>
        <v>0</v>
      </c>
      <c r="T130" s="136"/>
      <c r="U130" s="136"/>
    </row>
    <row r="131" spans="1:21" s="29" customFormat="1" ht="30" customHeight="1" hidden="1">
      <c r="A131" s="31" t="s">
        <v>575</v>
      </c>
      <c r="B131" s="378"/>
      <c r="C131" s="66" t="s">
        <v>416</v>
      </c>
      <c r="D131" s="43" t="s">
        <v>573</v>
      </c>
      <c r="E131" s="36">
        <v>240</v>
      </c>
      <c r="F131" s="339"/>
      <c r="T131" s="136"/>
      <c r="U131" s="136"/>
    </row>
    <row r="132" spans="1:6" ht="25.5" hidden="1">
      <c r="A132" s="52" t="s">
        <v>543</v>
      </c>
      <c r="B132" s="378"/>
      <c r="C132" s="45" t="s">
        <v>416</v>
      </c>
      <c r="D132" s="43" t="s">
        <v>542</v>
      </c>
      <c r="E132" s="54"/>
      <c r="F132" s="339">
        <f>F133</f>
        <v>0</v>
      </c>
    </row>
    <row r="133" spans="1:21" s="26" customFormat="1" ht="25.5" hidden="1">
      <c r="A133" s="33" t="s">
        <v>361</v>
      </c>
      <c r="B133" s="378"/>
      <c r="C133" s="45" t="s">
        <v>416</v>
      </c>
      <c r="D133" s="43" t="s">
        <v>542</v>
      </c>
      <c r="E133" s="44">
        <v>244</v>
      </c>
      <c r="F133" s="339"/>
      <c r="H133" s="138"/>
      <c r="P133" s="62"/>
      <c r="T133" s="138"/>
      <c r="U133" s="138"/>
    </row>
    <row r="134" spans="1:6" ht="12.75" hidden="1">
      <c r="A134" s="52" t="s">
        <v>107</v>
      </c>
      <c r="B134" s="378"/>
      <c r="C134" s="45" t="s">
        <v>416</v>
      </c>
      <c r="D134" s="43" t="s">
        <v>542</v>
      </c>
      <c r="E134" s="54"/>
      <c r="F134" s="339">
        <f>F135</f>
        <v>0</v>
      </c>
    </row>
    <row r="135" spans="1:21" s="26" customFormat="1" ht="25.5" hidden="1">
      <c r="A135" s="33" t="s">
        <v>361</v>
      </c>
      <c r="B135" s="378"/>
      <c r="C135" s="45" t="s">
        <v>416</v>
      </c>
      <c r="D135" s="43" t="s">
        <v>106</v>
      </c>
      <c r="E135" s="44">
        <v>244</v>
      </c>
      <c r="F135" s="339"/>
      <c r="H135" s="138"/>
      <c r="P135" s="62"/>
      <c r="T135" s="138"/>
      <c r="U135" s="138"/>
    </row>
    <row r="136" spans="1:6" ht="25.5">
      <c r="A136" s="52" t="s">
        <v>250</v>
      </c>
      <c r="B136" s="378"/>
      <c r="C136" s="45" t="s">
        <v>416</v>
      </c>
      <c r="D136" s="43" t="s">
        <v>247</v>
      </c>
      <c r="E136" s="54"/>
      <c r="F136" s="339">
        <f>F137</f>
        <v>150</v>
      </c>
    </row>
    <row r="137" spans="1:21" s="26" customFormat="1" ht="30" customHeight="1">
      <c r="A137" s="31" t="s">
        <v>575</v>
      </c>
      <c r="B137" s="378"/>
      <c r="C137" s="45" t="s">
        <v>416</v>
      </c>
      <c r="D137" s="43" t="s">
        <v>247</v>
      </c>
      <c r="E137" s="44">
        <v>240</v>
      </c>
      <c r="F137" s="339">
        <v>150</v>
      </c>
      <c r="H137" s="138"/>
      <c r="P137" s="62"/>
      <c r="T137" s="138"/>
      <c r="U137" s="138"/>
    </row>
    <row r="138" spans="1:6" ht="28.5" customHeight="1">
      <c r="A138" s="47" t="s">
        <v>475</v>
      </c>
      <c r="B138" s="378"/>
      <c r="C138" s="48" t="s">
        <v>416</v>
      </c>
      <c r="D138" s="51" t="s">
        <v>246</v>
      </c>
      <c r="E138" s="54"/>
      <c r="F138" s="364">
        <f>F139</f>
        <v>500</v>
      </c>
    </row>
    <row r="139" spans="1:21" s="63" customFormat="1" ht="63.75">
      <c r="A139" s="47" t="s">
        <v>479</v>
      </c>
      <c r="B139" s="378"/>
      <c r="C139" s="48" t="s">
        <v>416</v>
      </c>
      <c r="D139" s="51" t="s">
        <v>214</v>
      </c>
      <c r="E139" s="56"/>
      <c r="F139" s="364">
        <f>F141+F145</f>
        <v>500</v>
      </c>
      <c r="H139" s="140"/>
      <c r="P139" s="29"/>
      <c r="T139" s="140"/>
      <c r="U139" s="140"/>
    </row>
    <row r="140" spans="1:21" s="63" customFormat="1" ht="38.25">
      <c r="A140" s="47" t="s">
        <v>211</v>
      </c>
      <c r="B140" s="378"/>
      <c r="C140" s="48" t="s">
        <v>416</v>
      </c>
      <c r="D140" s="51" t="s">
        <v>212</v>
      </c>
      <c r="E140" s="56"/>
      <c r="F140" s="364">
        <f>F141</f>
        <v>500</v>
      </c>
      <c r="H140" s="140"/>
      <c r="P140" s="29"/>
      <c r="T140" s="140"/>
      <c r="U140" s="140"/>
    </row>
    <row r="141" spans="1:6" ht="89.25">
      <c r="A141" s="52" t="s">
        <v>522</v>
      </c>
      <c r="B141" s="378"/>
      <c r="C141" s="45" t="s">
        <v>416</v>
      </c>
      <c r="D141" s="43" t="s">
        <v>213</v>
      </c>
      <c r="E141" s="54"/>
      <c r="F141" s="339">
        <f>F142</f>
        <v>500</v>
      </c>
    </row>
    <row r="142" spans="1:6" ht="28.5" customHeight="1">
      <c r="A142" s="31" t="s">
        <v>575</v>
      </c>
      <c r="B142" s="378"/>
      <c r="C142" s="45" t="s">
        <v>416</v>
      </c>
      <c r="D142" s="43" t="s">
        <v>213</v>
      </c>
      <c r="E142" s="36">
        <v>240</v>
      </c>
      <c r="F142" s="339">
        <v>500</v>
      </c>
    </row>
    <row r="143" spans="1:21" s="63" customFormat="1" ht="55.5" customHeight="1">
      <c r="A143" s="52" t="s">
        <v>480</v>
      </c>
      <c r="B143" s="378"/>
      <c r="C143" s="45" t="s">
        <v>416</v>
      </c>
      <c r="D143" s="43" t="s">
        <v>481</v>
      </c>
      <c r="E143" s="54"/>
      <c r="F143" s="339">
        <f>F144</f>
        <v>0</v>
      </c>
      <c r="H143" s="140"/>
      <c r="P143" s="155"/>
      <c r="T143" s="140"/>
      <c r="U143" s="140"/>
    </row>
    <row r="144" spans="1:21" s="63" customFormat="1" ht="26.25" customHeight="1">
      <c r="A144" s="31" t="s">
        <v>575</v>
      </c>
      <c r="B144" s="378"/>
      <c r="C144" s="45" t="s">
        <v>416</v>
      </c>
      <c r="D144" s="43" t="s">
        <v>481</v>
      </c>
      <c r="E144" s="36">
        <v>240</v>
      </c>
      <c r="F144" s="339">
        <f>500+300-200-50-550</f>
        <v>0</v>
      </c>
      <c r="H144" s="140"/>
      <c r="P144" s="29"/>
      <c r="T144" s="140"/>
      <c r="U144" s="140"/>
    </row>
    <row r="145" spans="1:21" s="64" customFormat="1" ht="54.75" customHeight="1">
      <c r="A145" s="323" t="s">
        <v>616</v>
      </c>
      <c r="B145" s="378"/>
      <c r="C145" s="37" t="s">
        <v>416</v>
      </c>
      <c r="D145" s="36" t="s">
        <v>615</v>
      </c>
      <c r="E145" s="36"/>
      <c r="F145" s="360">
        <f>F146</f>
        <v>0</v>
      </c>
      <c r="H145" s="142"/>
      <c r="T145" s="142"/>
      <c r="U145" s="142"/>
    </row>
    <row r="146" spans="1:21" s="64" customFormat="1" ht="18.75" customHeight="1">
      <c r="A146" s="3" t="s">
        <v>584</v>
      </c>
      <c r="B146" s="378"/>
      <c r="C146" s="37" t="s">
        <v>416</v>
      </c>
      <c r="D146" s="36" t="s">
        <v>615</v>
      </c>
      <c r="E146" s="36">
        <v>610</v>
      </c>
      <c r="F146" s="360"/>
      <c r="H146" s="142"/>
      <c r="T146" s="142"/>
      <c r="U146" s="142"/>
    </row>
    <row r="147" spans="1:21" s="29" customFormat="1" ht="18.75" customHeight="1">
      <c r="A147" s="23" t="s">
        <v>428</v>
      </c>
      <c r="B147" s="378"/>
      <c r="C147" s="48" t="s">
        <v>416</v>
      </c>
      <c r="D147" s="51" t="s">
        <v>392</v>
      </c>
      <c r="E147" s="40"/>
      <c r="F147" s="364">
        <f>F148+F150</f>
        <v>0</v>
      </c>
      <c r="T147" s="136"/>
      <c r="U147" s="136"/>
    </row>
    <row r="148" spans="1:21" s="63" customFormat="1" ht="30.75" customHeight="1">
      <c r="A148" s="52" t="s">
        <v>571</v>
      </c>
      <c r="B148" s="378"/>
      <c r="C148" s="45" t="s">
        <v>416</v>
      </c>
      <c r="D148" s="43" t="s">
        <v>570</v>
      </c>
      <c r="E148" s="54"/>
      <c r="F148" s="339">
        <f>F149</f>
        <v>0</v>
      </c>
      <c r="H148" s="140"/>
      <c r="P148" s="155"/>
      <c r="T148" s="140"/>
      <c r="U148" s="140"/>
    </row>
    <row r="149" spans="1:21" s="63" customFormat="1" ht="28.5" customHeight="1">
      <c r="A149" s="31" t="s">
        <v>575</v>
      </c>
      <c r="B149" s="378"/>
      <c r="C149" s="45" t="s">
        <v>416</v>
      </c>
      <c r="D149" s="43" t="s">
        <v>570</v>
      </c>
      <c r="E149" s="36">
        <v>240</v>
      </c>
      <c r="F149" s="339"/>
      <c r="H149" s="140"/>
      <c r="P149" s="29"/>
      <c r="T149" s="140"/>
      <c r="U149" s="140"/>
    </row>
    <row r="150" spans="1:21" s="29" customFormat="1" ht="25.5">
      <c r="A150" s="33" t="s">
        <v>530</v>
      </c>
      <c r="B150" s="378"/>
      <c r="C150" s="45" t="s">
        <v>416</v>
      </c>
      <c r="D150" s="43" t="s">
        <v>529</v>
      </c>
      <c r="E150" s="44"/>
      <c r="F150" s="339">
        <f>F151</f>
        <v>0</v>
      </c>
      <c r="T150" s="136"/>
      <c r="U150" s="136"/>
    </row>
    <row r="151" spans="1:21" s="29" customFormat="1" ht="25.5">
      <c r="A151" s="33" t="s">
        <v>361</v>
      </c>
      <c r="B151" s="378"/>
      <c r="C151" s="45" t="s">
        <v>416</v>
      </c>
      <c r="D151" s="43" t="s">
        <v>529</v>
      </c>
      <c r="E151" s="44">
        <v>244</v>
      </c>
      <c r="F151" s="339"/>
      <c r="T151" s="136"/>
      <c r="U151" s="136"/>
    </row>
    <row r="152" spans="1:21" s="92" customFormat="1" ht="15">
      <c r="A152" s="88" t="s">
        <v>356</v>
      </c>
      <c r="B152" s="378"/>
      <c r="C152" s="91" t="s">
        <v>355</v>
      </c>
      <c r="D152" s="89"/>
      <c r="E152" s="89"/>
      <c r="F152" s="357">
        <f>F153+F158</f>
        <v>320</v>
      </c>
      <c r="H152" s="143"/>
      <c r="P152" s="101"/>
      <c r="T152" s="143"/>
      <c r="U152" s="143"/>
    </row>
    <row r="153" spans="1:21" s="29" customFormat="1" ht="25.5">
      <c r="A153" s="23" t="s">
        <v>428</v>
      </c>
      <c r="B153" s="378"/>
      <c r="C153" s="65" t="s">
        <v>355</v>
      </c>
      <c r="D153" s="40" t="s">
        <v>132</v>
      </c>
      <c r="E153" s="40"/>
      <c r="F153" s="359">
        <f>F154</f>
        <v>300</v>
      </c>
      <c r="H153" s="136"/>
      <c r="T153" s="136"/>
      <c r="U153" s="136"/>
    </row>
    <row r="154" spans="1:21" s="26" customFormat="1" ht="25.5">
      <c r="A154" s="25" t="s">
        <v>395</v>
      </c>
      <c r="B154" s="378"/>
      <c r="C154" s="20" t="s">
        <v>355</v>
      </c>
      <c r="D154" s="61" t="s">
        <v>131</v>
      </c>
      <c r="E154" s="61"/>
      <c r="F154" s="338">
        <f>F156</f>
        <v>300</v>
      </c>
      <c r="H154" s="138"/>
      <c r="P154" s="62"/>
      <c r="T154" s="138"/>
      <c r="U154" s="138"/>
    </row>
    <row r="155" spans="1:21" s="26" customFormat="1" ht="25.5">
      <c r="A155" s="25" t="s">
        <v>395</v>
      </c>
      <c r="B155" s="378"/>
      <c r="C155" s="20" t="s">
        <v>355</v>
      </c>
      <c r="D155" s="61" t="s">
        <v>130</v>
      </c>
      <c r="E155" s="61"/>
      <c r="F155" s="338">
        <f>F156</f>
        <v>300</v>
      </c>
      <c r="H155" s="138"/>
      <c r="P155" s="62"/>
      <c r="T155" s="138"/>
      <c r="U155" s="138"/>
    </row>
    <row r="156" spans="1:21" s="29" customFormat="1" ht="25.5">
      <c r="A156" s="31" t="s">
        <v>482</v>
      </c>
      <c r="B156" s="378"/>
      <c r="C156" s="66" t="s">
        <v>355</v>
      </c>
      <c r="D156" s="1" t="s">
        <v>206</v>
      </c>
      <c r="E156" s="1"/>
      <c r="F156" s="362">
        <f>F157</f>
        <v>300</v>
      </c>
      <c r="H156" s="136"/>
      <c r="T156" s="136"/>
      <c r="U156" s="136"/>
    </row>
    <row r="157" spans="1:21" s="29" customFormat="1" ht="27.75" customHeight="1">
      <c r="A157" s="31" t="s">
        <v>575</v>
      </c>
      <c r="B157" s="378"/>
      <c r="C157" s="66" t="s">
        <v>355</v>
      </c>
      <c r="D157" s="1" t="s">
        <v>206</v>
      </c>
      <c r="E157" s="36">
        <v>240</v>
      </c>
      <c r="F157" s="362">
        <v>300</v>
      </c>
      <c r="H157" s="136"/>
      <c r="T157" s="136"/>
      <c r="U157" s="136"/>
    </row>
    <row r="158" spans="1:21" s="26" customFormat="1" ht="38.25">
      <c r="A158" s="25" t="s">
        <v>599</v>
      </c>
      <c r="B158" s="378"/>
      <c r="C158" s="20" t="s">
        <v>355</v>
      </c>
      <c r="D158" s="61" t="s">
        <v>205</v>
      </c>
      <c r="E158" s="61"/>
      <c r="F158" s="338">
        <f>F161</f>
        <v>20</v>
      </c>
      <c r="H158" s="138"/>
      <c r="P158" s="62"/>
      <c r="T158" s="138"/>
      <c r="U158" s="138"/>
    </row>
    <row r="159" spans="1:21" s="26" customFormat="1" ht="63.75">
      <c r="A159" s="25" t="s">
        <v>605</v>
      </c>
      <c r="B159" s="378"/>
      <c r="C159" s="65" t="s">
        <v>355</v>
      </c>
      <c r="D159" s="61" t="s">
        <v>202</v>
      </c>
      <c r="E159" s="61"/>
      <c r="F159" s="338">
        <f>F160</f>
        <v>20</v>
      </c>
      <c r="H159" s="138"/>
      <c r="P159" s="62"/>
      <c r="T159" s="138"/>
      <c r="U159" s="138"/>
    </row>
    <row r="160" spans="1:21" s="26" customFormat="1" ht="15.75" customHeight="1">
      <c r="A160" s="25" t="s">
        <v>201</v>
      </c>
      <c r="B160" s="378"/>
      <c r="C160" s="65" t="s">
        <v>355</v>
      </c>
      <c r="D160" s="61" t="s">
        <v>203</v>
      </c>
      <c r="E160" s="61"/>
      <c r="F160" s="338">
        <f>F161</f>
        <v>20</v>
      </c>
      <c r="H160" s="138"/>
      <c r="P160" s="62"/>
      <c r="T160" s="138"/>
      <c r="U160" s="138"/>
    </row>
    <row r="161" spans="1:21" s="29" customFormat="1" ht="25.5">
      <c r="A161" s="31" t="s">
        <v>600</v>
      </c>
      <c r="B161" s="378"/>
      <c r="C161" s="66" t="s">
        <v>355</v>
      </c>
      <c r="D161" s="1" t="s">
        <v>204</v>
      </c>
      <c r="E161" s="1"/>
      <c r="F161" s="362">
        <f>F162</f>
        <v>20</v>
      </c>
      <c r="H161" s="136"/>
      <c r="T161" s="136"/>
      <c r="U161" s="136"/>
    </row>
    <row r="162" spans="1:21" s="29" customFormat="1" ht="27.75" customHeight="1">
      <c r="A162" s="31" t="s">
        <v>575</v>
      </c>
      <c r="B162" s="378"/>
      <c r="C162" s="66" t="s">
        <v>355</v>
      </c>
      <c r="D162" s="1" t="s">
        <v>204</v>
      </c>
      <c r="E162" s="36">
        <v>240</v>
      </c>
      <c r="F162" s="362">
        <v>20</v>
      </c>
      <c r="H162" s="136"/>
      <c r="T162" s="136"/>
      <c r="U162" s="136"/>
    </row>
    <row r="163" spans="1:21" s="92" customFormat="1" ht="15">
      <c r="A163" s="124" t="s">
        <v>426</v>
      </c>
      <c r="B163" s="378"/>
      <c r="C163" s="91" t="s">
        <v>398</v>
      </c>
      <c r="D163" s="89"/>
      <c r="E163" s="89"/>
      <c r="F163" s="357">
        <f>F164+F199+F237</f>
        <v>170881.65568000003</v>
      </c>
      <c r="H163" s="143"/>
      <c r="P163" s="101"/>
      <c r="T163" s="143"/>
      <c r="U163" s="143"/>
    </row>
    <row r="164" spans="1:21" s="101" customFormat="1" ht="15">
      <c r="A164" s="124" t="s">
        <v>348</v>
      </c>
      <c r="B164" s="378"/>
      <c r="C164" s="91" t="s">
        <v>347</v>
      </c>
      <c r="D164" s="89"/>
      <c r="E164" s="89"/>
      <c r="F164" s="357">
        <f>F165+F174+F181</f>
        <v>142309.83032</v>
      </c>
      <c r="H164" s="135"/>
      <c r="T164" s="135"/>
      <c r="U164" s="135"/>
    </row>
    <row r="165" spans="1:21" s="29" customFormat="1" ht="25.5">
      <c r="A165" s="23" t="s">
        <v>428</v>
      </c>
      <c r="B165" s="378"/>
      <c r="C165" s="65" t="s">
        <v>347</v>
      </c>
      <c r="D165" s="40" t="s">
        <v>132</v>
      </c>
      <c r="E165" s="40"/>
      <c r="F165" s="359">
        <f>F166</f>
        <v>1911</v>
      </c>
      <c r="H165" s="136"/>
      <c r="R165" s="170"/>
      <c r="T165" s="136"/>
      <c r="U165" s="136"/>
    </row>
    <row r="166" spans="1:21" s="19" customFormat="1" ht="25.5">
      <c r="A166" s="25" t="s">
        <v>395</v>
      </c>
      <c r="B166" s="378"/>
      <c r="C166" s="65" t="s">
        <v>347</v>
      </c>
      <c r="D166" s="21" t="s">
        <v>131</v>
      </c>
      <c r="E166" s="21"/>
      <c r="F166" s="338">
        <f>F168+F170+F172</f>
        <v>1911</v>
      </c>
      <c r="H166" s="134"/>
      <c r="T166" s="134"/>
      <c r="U166" s="134"/>
    </row>
    <row r="167" spans="1:21" s="19" customFormat="1" ht="25.5">
      <c r="A167" s="25" t="s">
        <v>395</v>
      </c>
      <c r="B167" s="378"/>
      <c r="C167" s="65" t="s">
        <v>347</v>
      </c>
      <c r="D167" s="119" t="s">
        <v>130</v>
      </c>
      <c r="E167" s="21"/>
      <c r="F167" s="338">
        <f>F168+F170</f>
        <v>1911</v>
      </c>
      <c r="H167" s="134"/>
      <c r="T167" s="134"/>
      <c r="U167" s="134"/>
    </row>
    <row r="168" spans="1:6" ht="38.25">
      <c r="A168" s="87" t="s">
        <v>198</v>
      </c>
      <c r="B168" s="378"/>
      <c r="C168" s="66" t="s">
        <v>347</v>
      </c>
      <c r="D168" s="43" t="s">
        <v>199</v>
      </c>
      <c r="E168" s="54"/>
      <c r="F168" s="339">
        <f>F169</f>
        <v>971</v>
      </c>
    </row>
    <row r="169" spans="1:6" ht="27" customHeight="1">
      <c r="A169" s="31" t="s">
        <v>575</v>
      </c>
      <c r="B169" s="378"/>
      <c r="C169" s="66" t="s">
        <v>347</v>
      </c>
      <c r="D169" s="43" t="s">
        <v>199</v>
      </c>
      <c r="E169" s="36">
        <v>240</v>
      </c>
      <c r="F169" s="339">
        <v>971</v>
      </c>
    </row>
    <row r="170" spans="1:6" ht="38.25">
      <c r="A170" s="3" t="s">
        <v>569</v>
      </c>
      <c r="B170" s="378"/>
      <c r="C170" s="66" t="s">
        <v>347</v>
      </c>
      <c r="D170" s="43" t="s">
        <v>200</v>
      </c>
      <c r="E170" s="116"/>
      <c r="F170" s="339">
        <f>F171</f>
        <v>940</v>
      </c>
    </row>
    <row r="171" spans="1:21" s="29" customFormat="1" ht="27.75" customHeight="1">
      <c r="A171" s="31" t="s">
        <v>575</v>
      </c>
      <c r="B171" s="378"/>
      <c r="C171" s="66" t="s">
        <v>347</v>
      </c>
      <c r="D171" s="43" t="s">
        <v>200</v>
      </c>
      <c r="E171" s="36">
        <v>240</v>
      </c>
      <c r="F171" s="362">
        <f>1000-60</f>
        <v>940</v>
      </c>
      <c r="H171" s="136"/>
      <c r="T171" s="136"/>
      <c r="U171" s="136"/>
    </row>
    <row r="172" spans="1:6" ht="39" hidden="1">
      <c r="A172" s="3" t="s">
        <v>521</v>
      </c>
      <c r="B172" s="378"/>
      <c r="C172" s="66" t="s">
        <v>347</v>
      </c>
      <c r="D172" s="43" t="s">
        <v>519</v>
      </c>
      <c r="E172" s="116"/>
      <c r="F172" s="339">
        <f>F173</f>
        <v>0</v>
      </c>
    </row>
    <row r="173" spans="1:21" s="29" customFormat="1" ht="25.5" hidden="1">
      <c r="A173" s="3" t="s">
        <v>350</v>
      </c>
      <c r="B173" s="378"/>
      <c r="C173" s="66" t="s">
        <v>347</v>
      </c>
      <c r="D173" s="43" t="s">
        <v>519</v>
      </c>
      <c r="E173" s="1" t="s">
        <v>349</v>
      </c>
      <c r="F173" s="362"/>
      <c r="H173" s="136"/>
      <c r="T173" s="136"/>
      <c r="U173" s="136"/>
    </row>
    <row r="174" spans="1:21" s="59" customFormat="1" ht="51">
      <c r="A174" s="23" t="s">
        <v>116</v>
      </c>
      <c r="B174" s="378"/>
      <c r="C174" s="20" t="s">
        <v>347</v>
      </c>
      <c r="D174" s="21" t="s">
        <v>175</v>
      </c>
      <c r="E174" s="21"/>
      <c r="F174" s="338">
        <f>F175</f>
        <v>500</v>
      </c>
      <c r="H174" s="141"/>
      <c r="P174" s="18"/>
      <c r="T174" s="141"/>
      <c r="U174" s="141"/>
    </row>
    <row r="175" spans="1:21" s="68" customFormat="1" ht="76.5">
      <c r="A175" s="108" t="s">
        <v>115</v>
      </c>
      <c r="B175" s="378"/>
      <c r="C175" s="20" t="s">
        <v>347</v>
      </c>
      <c r="D175" s="21" t="s">
        <v>197</v>
      </c>
      <c r="E175" s="21"/>
      <c r="F175" s="338">
        <f>F177</f>
        <v>500</v>
      </c>
      <c r="H175" s="146"/>
      <c r="P175" s="19"/>
      <c r="T175" s="146"/>
      <c r="U175" s="146"/>
    </row>
    <row r="176" spans="1:21" s="68" customFormat="1" ht="25.5">
      <c r="A176" s="25" t="s">
        <v>195</v>
      </c>
      <c r="B176" s="378"/>
      <c r="C176" s="65" t="s">
        <v>347</v>
      </c>
      <c r="D176" s="119" t="s">
        <v>196</v>
      </c>
      <c r="E176" s="21"/>
      <c r="F176" s="338">
        <f>F177</f>
        <v>500</v>
      </c>
      <c r="H176" s="146"/>
      <c r="P176" s="19"/>
      <c r="T176" s="146"/>
      <c r="U176" s="146"/>
    </row>
    <row r="177" spans="1:21" s="68" customFormat="1" ht="76.5">
      <c r="A177" s="30" t="s">
        <v>194</v>
      </c>
      <c r="B177" s="378"/>
      <c r="C177" s="66" t="s">
        <v>347</v>
      </c>
      <c r="D177" s="117" t="s">
        <v>193</v>
      </c>
      <c r="E177" s="1"/>
      <c r="F177" s="362">
        <f>F178</f>
        <v>500</v>
      </c>
      <c r="H177" s="146"/>
      <c r="P177" s="19"/>
      <c r="T177" s="146"/>
      <c r="U177" s="146"/>
    </row>
    <row r="178" spans="1:21" s="67" customFormat="1" ht="15.75" customHeight="1">
      <c r="A178" s="31" t="s">
        <v>575</v>
      </c>
      <c r="B178" s="378"/>
      <c r="C178" s="66" t="s">
        <v>347</v>
      </c>
      <c r="D178" s="117" t="s">
        <v>193</v>
      </c>
      <c r="E178" s="44">
        <v>240</v>
      </c>
      <c r="F178" s="339">
        <f>1445-475-490-180+200</f>
        <v>500</v>
      </c>
      <c r="H178" s="147"/>
      <c r="P178" s="160"/>
      <c r="T178" s="147"/>
      <c r="U178" s="147"/>
    </row>
    <row r="179" spans="1:21" s="68" customFormat="1" ht="64.5" hidden="1">
      <c r="A179" s="30" t="s">
        <v>520</v>
      </c>
      <c r="B179" s="378"/>
      <c r="C179" s="66" t="s">
        <v>347</v>
      </c>
      <c r="D179" s="117" t="s">
        <v>489</v>
      </c>
      <c r="E179" s="1"/>
      <c r="F179" s="362">
        <f>F180</f>
        <v>0</v>
      </c>
      <c r="H179" s="146"/>
      <c r="P179" s="19"/>
      <c r="T179" s="146"/>
      <c r="U179" s="146"/>
    </row>
    <row r="180" spans="1:21" s="67" customFormat="1" ht="15.75" customHeight="1" hidden="1">
      <c r="A180" s="31" t="s">
        <v>575</v>
      </c>
      <c r="B180" s="378"/>
      <c r="C180" s="66" t="s">
        <v>347</v>
      </c>
      <c r="D180" s="117" t="s">
        <v>489</v>
      </c>
      <c r="E180" s="44">
        <v>240</v>
      </c>
      <c r="F180" s="339"/>
      <c r="H180" s="147"/>
      <c r="P180" s="160"/>
      <c r="T180" s="147"/>
      <c r="U180" s="147"/>
    </row>
    <row r="181" spans="1:21" s="63" customFormat="1" ht="51">
      <c r="A181" s="47" t="s">
        <v>486</v>
      </c>
      <c r="B181" s="378"/>
      <c r="C181" s="65" t="s">
        <v>347</v>
      </c>
      <c r="D181" s="48" t="s">
        <v>155</v>
      </c>
      <c r="E181" s="50"/>
      <c r="F181" s="364">
        <f>F182+F194</f>
        <v>139898.83032</v>
      </c>
      <c r="H181" s="140"/>
      <c r="P181" s="29"/>
      <c r="T181" s="140"/>
      <c r="U181" s="140"/>
    </row>
    <row r="182" spans="1:21" s="59" customFormat="1" ht="102">
      <c r="A182" s="47" t="s">
        <v>234</v>
      </c>
      <c r="B182" s="378"/>
      <c r="C182" s="65" t="s">
        <v>347</v>
      </c>
      <c r="D182" s="51" t="s">
        <v>192</v>
      </c>
      <c r="E182" s="53"/>
      <c r="F182" s="364">
        <f>F184+F186+F192</f>
        <v>139898.83032</v>
      </c>
      <c r="H182" s="141"/>
      <c r="P182" s="18"/>
      <c r="T182" s="141"/>
      <c r="U182" s="141"/>
    </row>
    <row r="183" spans="1:21" s="59" customFormat="1" ht="25.5">
      <c r="A183" s="25" t="s">
        <v>189</v>
      </c>
      <c r="B183" s="378"/>
      <c r="C183" s="65" t="s">
        <v>347</v>
      </c>
      <c r="D183" s="51" t="s">
        <v>190</v>
      </c>
      <c r="E183" s="330"/>
      <c r="F183" s="364">
        <f>F184</f>
        <v>63702.0321</v>
      </c>
      <c r="H183" s="141"/>
      <c r="I183" s="141"/>
      <c r="T183" s="141"/>
      <c r="U183" s="141"/>
    </row>
    <row r="184" spans="1:21" s="59" customFormat="1" ht="127.5">
      <c r="A184" s="52" t="s">
        <v>487</v>
      </c>
      <c r="B184" s="378"/>
      <c r="C184" s="66" t="s">
        <v>347</v>
      </c>
      <c r="D184" s="43" t="s">
        <v>266</v>
      </c>
      <c r="E184" s="53"/>
      <c r="F184" s="364">
        <f>F185</f>
        <v>63702.0321</v>
      </c>
      <c r="H184" s="141"/>
      <c r="P184" s="18"/>
      <c r="T184" s="141"/>
      <c r="U184" s="141"/>
    </row>
    <row r="185" spans="1:20" ht="12.75">
      <c r="A185" s="33" t="s">
        <v>581</v>
      </c>
      <c r="B185" s="378"/>
      <c r="C185" s="66" t="s">
        <v>347</v>
      </c>
      <c r="D185" s="43" t="s">
        <v>266</v>
      </c>
      <c r="E185" s="44">
        <v>410</v>
      </c>
      <c r="F185" s="339">
        <v>63702.0321</v>
      </c>
      <c r="I185" s="131"/>
      <c r="T185" s="131">
        <v>63702032.1</v>
      </c>
    </row>
    <row r="186" spans="1:6" ht="127.5">
      <c r="A186" s="126" t="s">
        <v>525</v>
      </c>
      <c r="B186" s="378"/>
      <c r="C186" s="127" t="s">
        <v>347</v>
      </c>
      <c r="D186" s="128" t="s">
        <v>267</v>
      </c>
      <c r="E186" s="129"/>
      <c r="F186" s="367">
        <f>F187+F189</f>
        <v>66869.79822</v>
      </c>
    </row>
    <row r="187" spans="1:6" ht="127.5">
      <c r="A187" s="52" t="s">
        <v>523</v>
      </c>
      <c r="B187" s="378"/>
      <c r="C187" s="66" t="s">
        <v>347</v>
      </c>
      <c r="D187" s="43" t="s">
        <v>267</v>
      </c>
      <c r="E187" s="54"/>
      <c r="F187" s="339">
        <f>F188</f>
        <v>65296.79822</v>
      </c>
    </row>
    <row r="188" spans="1:9" ht="12.75">
      <c r="A188" s="33" t="s">
        <v>581</v>
      </c>
      <c r="B188" s="378"/>
      <c r="C188" s="66" t="s">
        <v>347</v>
      </c>
      <c r="D188" s="43" t="s">
        <v>267</v>
      </c>
      <c r="E188" s="44">
        <v>410</v>
      </c>
      <c r="F188" s="339">
        <v>65296.79822</v>
      </c>
      <c r="I188" s="131"/>
    </row>
    <row r="189" spans="1:10" ht="127.5">
      <c r="A189" s="52" t="s">
        <v>524</v>
      </c>
      <c r="B189" s="378"/>
      <c r="C189" s="66" t="s">
        <v>347</v>
      </c>
      <c r="D189" s="43" t="s">
        <v>280</v>
      </c>
      <c r="E189" s="54"/>
      <c r="F189" s="339">
        <f>F190</f>
        <v>1573</v>
      </c>
      <c r="J189" s="150"/>
    </row>
    <row r="190" spans="1:9" ht="12.75">
      <c r="A190" s="33" t="s">
        <v>581</v>
      </c>
      <c r="B190" s="378"/>
      <c r="C190" s="66" t="s">
        <v>347</v>
      </c>
      <c r="D190" s="43" t="s">
        <v>280</v>
      </c>
      <c r="E190" s="44">
        <v>410</v>
      </c>
      <c r="F190" s="339">
        <v>1573</v>
      </c>
      <c r="I190" s="131"/>
    </row>
    <row r="191" spans="1:21" s="59" customFormat="1" ht="25.5" hidden="1">
      <c r="A191" s="25" t="s">
        <v>189</v>
      </c>
      <c r="B191" s="378"/>
      <c r="C191" s="65" t="s">
        <v>347</v>
      </c>
      <c r="D191" s="51" t="s">
        <v>190</v>
      </c>
      <c r="E191" s="330"/>
      <c r="F191" s="364">
        <f>F192</f>
        <v>9327</v>
      </c>
      <c r="H191" s="141"/>
      <c r="I191" s="141"/>
      <c r="T191" s="141"/>
      <c r="U191" s="141"/>
    </row>
    <row r="192" spans="1:21" s="63" customFormat="1" ht="93" customHeight="1">
      <c r="A192" s="52" t="s">
        <v>235</v>
      </c>
      <c r="B192" s="378"/>
      <c r="C192" s="66" t="s">
        <v>347</v>
      </c>
      <c r="D192" s="43" t="s">
        <v>191</v>
      </c>
      <c r="E192" s="54"/>
      <c r="F192" s="339">
        <f>F193</f>
        <v>9327</v>
      </c>
      <c r="H192" s="140"/>
      <c r="P192" s="29"/>
      <c r="T192" s="140"/>
      <c r="U192" s="140"/>
    </row>
    <row r="193" spans="1:21" s="59" customFormat="1" ht="14.25" customHeight="1">
      <c r="A193" s="3" t="s">
        <v>580</v>
      </c>
      <c r="B193" s="378"/>
      <c r="C193" s="66" t="s">
        <v>347</v>
      </c>
      <c r="D193" s="43" t="s">
        <v>191</v>
      </c>
      <c r="E193" s="44">
        <v>410</v>
      </c>
      <c r="F193" s="339">
        <f>10900-1573</f>
        <v>9327</v>
      </c>
      <c r="H193" s="141"/>
      <c r="I193" s="141"/>
      <c r="P193" s="18"/>
      <c r="T193" s="141"/>
      <c r="U193" s="141"/>
    </row>
    <row r="194" spans="1:21" s="59" customFormat="1" ht="64.5" hidden="1">
      <c r="A194" s="47" t="s">
        <v>539</v>
      </c>
      <c r="B194" s="378"/>
      <c r="C194" s="65" t="s">
        <v>347</v>
      </c>
      <c r="D194" s="51" t="s">
        <v>540</v>
      </c>
      <c r="E194" s="53"/>
      <c r="F194" s="364">
        <f>F195+F197</f>
        <v>0</v>
      </c>
      <c r="P194" s="18"/>
      <c r="T194" s="141"/>
      <c r="U194" s="141"/>
    </row>
    <row r="195" spans="1:21" s="59" customFormat="1" ht="90.75" hidden="1">
      <c r="A195" s="52" t="s">
        <v>546</v>
      </c>
      <c r="B195" s="378"/>
      <c r="C195" s="66" t="s">
        <v>347</v>
      </c>
      <c r="D195" s="43" t="s">
        <v>541</v>
      </c>
      <c r="E195" s="53"/>
      <c r="F195" s="364">
        <f>F196</f>
        <v>0</v>
      </c>
      <c r="P195" s="18"/>
      <c r="T195" s="141"/>
      <c r="U195" s="141"/>
    </row>
    <row r="196" spans="1:8" ht="25.5" hidden="1">
      <c r="A196" s="3" t="s">
        <v>350</v>
      </c>
      <c r="B196" s="378"/>
      <c r="C196" s="66" t="s">
        <v>347</v>
      </c>
      <c r="D196" s="43" t="s">
        <v>541</v>
      </c>
      <c r="E196" s="44">
        <v>414</v>
      </c>
      <c r="F196" s="339">
        <v>0</v>
      </c>
      <c r="H196" s="18"/>
    </row>
    <row r="197" spans="1:21" s="59" customFormat="1" ht="39" hidden="1">
      <c r="A197" s="52" t="s">
        <v>556</v>
      </c>
      <c r="B197" s="378"/>
      <c r="C197" s="66" t="s">
        <v>347</v>
      </c>
      <c r="D197" s="43" t="s">
        <v>555</v>
      </c>
      <c r="E197" s="53"/>
      <c r="F197" s="364">
        <f>F198</f>
        <v>0</v>
      </c>
      <c r="P197" s="18"/>
      <c r="T197" s="141"/>
      <c r="U197" s="141"/>
    </row>
    <row r="198" spans="1:8" ht="25.5" hidden="1">
      <c r="A198" s="3" t="s">
        <v>350</v>
      </c>
      <c r="B198" s="378"/>
      <c r="C198" s="66" t="s">
        <v>347</v>
      </c>
      <c r="D198" s="43" t="s">
        <v>555</v>
      </c>
      <c r="E198" s="44">
        <v>414</v>
      </c>
      <c r="F198" s="339">
        <v>0</v>
      </c>
      <c r="H198" s="18"/>
    </row>
    <row r="199" spans="1:21" s="102" customFormat="1" ht="15">
      <c r="A199" s="124" t="s">
        <v>385</v>
      </c>
      <c r="B199" s="378"/>
      <c r="C199" s="91" t="s">
        <v>384</v>
      </c>
      <c r="D199" s="89"/>
      <c r="E199" s="89"/>
      <c r="F199" s="357">
        <f>F200+F213</f>
        <v>6844.42436</v>
      </c>
      <c r="H199" s="148"/>
      <c r="I199" s="149"/>
      <c r="T199" s="148"/>
      <c r="U199" s="148"/>
    </row>
    <row r="200" spans="1:6" ht="25.5">
      <c r="A200" s="23" t="s">
        <v>428</v>
      </c>
      <c r="B200" s="378"/>
      <c r="C200" s="65" t="s">
        <v>384</v>
      </c>
      <c r="D200" s="40" t="s">
        <v>132</v>
      </c>
      <c r="E200" s="40"/>
      <c r="F200" s="359">
        <f>F201</f>
        <v>2439.42436</v>
      </c>
    </row>
    <row r="201" spans="1:6" ht="25.5">
      <c r="A201" s="25" t="s">
        <v>395</v>
      </c>
      <c r="B201" s="378"/>
      <c r="C201" s="65" t="s">
        <v>384</v>
      </c>
      <c r="D201" s="21" t="s">
        <v>131</v>
      </c>
      <c r="E201" s="21"/>
      <c r="F201" s="338">
        <f>F205+F207+F209+F202+F211</f>
        <v>2439.42436</v>
      </c>
    </row>
    <row r="202" spans="1:6" ht="25.5" hidden="1">
      <c r="A202" s="87" t="s">
        <v>567</v>
      </c>
      <c r="B202" s="378"/>
      <c r="C202" s="66" t="s">
        <v>384</v>
      </c>
      <c r="D202" s="43" t="s">
        <v>488</v>
      </c>
      <c r="E202" s="54"/>
      <c r="F202" s="339">
        <f>F203</f>
        <v>0</v>
      </c>
    </row>
    <row r="203" spans="1:6" ht="31.5" customHeight="1" hidden="1">
      <c r="A203" s="31" t="s">
        <v>575</v>
      </c>
      <c r="B203" s="378"/>
      <c r="C203" s="66" t="s">
        <v>384</v>
      </c>
      <c r="D203" s="43" t="s">
        <v>488</v>
      </c>
      <c r="E203" s="36">
        <v>240</v>
      </c>
      <c r="F203" s="339"/>
    </row>
    <row r="204" spans="1:6" ht="14.25" customHeight="1">
      <c r="A204" s="25" t="s">
        <v>395</v>
      </c>
      <c r="B204" s="378"/>
      <c r="C204" s="65" t="s">
        <v>384</v>
      </c>
      <c r="D204" s="51" t="s">
        <v>130</v>
      </c>
      <c r="E204" s="36"/>
      <c r="F204" s="339">
        <f>F205+F207</f>
        <v>2439.42436</v>
      </c>
    </row>
    <row r="205" spans="1:9" ht="25.5">
      <c r="A205" s="3" t="s">
        <v>491</v>
      </c>
      <c r="B205" s="378"/>
      <c r="C205" s="66" t="s">
        <v>384</v>
      </c>
      <c r="D205" s="43" t="s">
        <v>187</v>
      </c>
      <c r="E205" s="44"/>
      <c r="F205" s="339">
        <f>F206</f>
        <v>1000</v>
      </c>
      <c r="I205" s="112"/>
    </row>
    <row r="206" spans="1:6" ht="25.5">
      <c r="A206" s="31" t="s">
        <v>357</v>
      </c>
      <c r="B206" s="378"/>
      <c r="C206" s="66" t="s">
        <v>384</v>
      </c>
      <c r="D206" s="43" t="s">
        <v>187</v>
      </c>
      <c r="E206" s="44">
        <v>810</v>
      </c>
      <c r="F206" s="339">
        <v>1000</v>
      </c>
    </row>
    <row r="207" spans="1:21" s="67" customFormat="1" ht="25.5">
      <c r="A207" s="156" t="s">
        <v>561</v>
      </c>
      <c r="B207" s="378"/>
      <c r="C207" s="28" t="s">
        <v>384</v>
      </c>
      <c r="D207" s="1" t="s">
        <v>188</v>
      </c>
      <c r="E207" s="116"/>
      <c r="F207" s="339">
        <f>F208</f>
        <v>1439.4243600000002</v>
      </c>
      <c r="P207" s="160"/>
      <c r="R207" s="171"/>
      <c r="T207" s="147"/>
      <c r="U207" s="147"/>
    </row>
    <row r="208" spans="1:21" s="67" customFormat="1" ht="29.25" customHeight="1">
      <c r="A208" s="31" t="s">
        <v>575</v>
      </c>
      <c r="B208" s="378"/>
      <c r="C208" s="28" t="s">
        <v>384</v>
      </c>
      <c r="D208" s="1" t="s">
        <v>188</v>
      </c>
      <c r="E208" s="36">
        <v>240</v>
      </c>
      <c r="F208" s="339">
        <f>117.60469+116.42775+115.25082+114.07388+218.74294+111.72+110.54306+109.36612+108.18918+107.01224+105.83531+104.65837</f>
        <v>1439.4243600000002</v>
      </c>
      <c r="P208" s="160"/>
      <c r="T208" s="147"/>
      <c r="U208" s="147"/>
    </row>
    <row r="209" spans="1:21" s="67" customFormat="1" ht="25.5" hidden="1">
      <c r="A209" s="156" t="s">
        <v>559</v>
      </c>
      <c r="B209" s="378"/>
      <c r="C209" s="28" t="s">
        <v>384</v>
      </c>
      <c r="D209" s="1" t="s">
        <v>560</v>
      </c>
      <c r="E209" s="116"/>
      <c r="F209" s="339">
        <f>F210</f>
        <v>0</v>
      </c>
      <c r="P209" s="160"/>
      <c r="T209" s="147"/>
      <c r="U209" s="147"/>
    </row>
    <row r="210" spans="1:21" s="67" customFormat="1" ht="25.5" hidden="1">
      <c r="A210" s="33" t="s">
        <v>361</v>
      </c>
      <c r="B210" s="378"/>
      <c r="C210" s="28" t="s">
        <v>384</v>
      </c>
      <c r="D210" s="1" t="s">
        <v>560</v>
      </c>
      <c r="E210" s="116">
        <v>244</v>
      </c>
      <c r="F210" s="339"/>
      <c r="P210" s="160"/>
      <c r="T210" s="147"/>
      <c r="U210" s="147"/>
    </row>
    <row r="211" spans="1:21" s="67" customFormat="1" ht="12.75" hidden="1">
      <c r="A211" s="33" t="s">
        <v>113</v>
      </c>
      <c r="B211" s="378"/>
      <c r="C211" s="28" t="s">
        <v>384</v>
      </c>
      <c r="D211" s="1" t="s">
        <v>110</v>
      </c>
      <c r="E211" s="116"/>
      <c r="F211" s="339">
        <f>F212</f>
        <v>0</v>
      </c>
      <c r="P211" s="160"/>
      <c r="T211" s="147"/>
      <c r="U211" s="147"/>
    </row>
    <row r="212" spans="1:21" s="67" customFormat="1" ht="39" hidden="1">
      <c r="A212" s="31" t="s">
        <v>575</v>
      </c>
      <c r="B212" s="378"/>
      <c r="C212" s="28" t="s">
        <v>384</v>
      </c>
      <c r="D212" s="1" t="s">
        <v>110</v>
      </c>
      <c r="E212" s="116">
        <v>240</v>
      </c>
      <c r="F212" s="339"/>
      <c r="P212" s="160"/>
      <c r="T212" s="147"/>
      <c r="U212" s="147"/>
    </row>
    <row r="213" spans="1:21" s="59" customFormat="1" ht="51">
      <c r="A213" s="23" t="s">
        <v>116</v>
      </c>
      <c r="B213" s="378"/>
      <c r="C213" s="20" t="s">
        <v>384</v>
      </c>
      <c r="D213" s="21" t="s">
        <v>175</v>
      </c>
      <c r="E213" s="21"/>
      <c r="F213" s="338">
        <f>F214+F220+F232</f>
        <v>4405</v>
      </c>
      <c r="H213" s="141"/>
      <c r="P213" s="18"/>
      <c r="T213" s="141"/>
      <c r="U213" s="141"/>
    </row>
    <row r="214" spans="1:21" s="59" customFormat="1" ht="76.5">
      <c r="A214" s="25" t="s">
        <v>118</v>
      </c>
      <c r="B214" s="378"/>
      <c r="C214" s="20" t="s">
        <v>384</v>
      </c>
      <c r="D214" s="21" t="s">
        <v>386</v>
      </c>
      <c r="E214" s="21"/>
      <c r="F214" s="338">
        <f>F215</f>
        <v>279.3</v>
      </c>
      <c r="H214" s="141"/>
      <c r="P214" s="18"/>
      <c r="T214" s="141"/>
      <c r="U214" s="141"/>
    </row>
    <row r="215" spans="1:6" ht="63.75">
      <c r="A215" s="27" t="s">
        <v>323</v>
      </c>
      <c r="B215" s="378"/>
      <c r="C215" s="28" t="s">
        <v>384</v>
      </c>
      <c r="D215" s="1" t="s">
        <v>494</v>
      </c>
      <c r="E215" s="1"/>
      <c r="F215" s="362">
        <f>F216+F217+F218</f>
        <v>279.3</v>
      </c>
    </row>
    <row r="216" spans="1:21" s="19" customFormat="1" ht="29.25" customHeight="1">
      <c r="A216" s="31" t="s">
        <v>575</v>
      </c>
      <c r="B216" s="378"/>
      <c r="C216" s="28" t="s">
        <v>384</v>
      </c>
      <c r="D216" s="1" t="s">
        <v>494</v>
      </c>
      <c r="E216" s="36">
        <v>240</v>
      </c>
      <c r="F216" s="362">
        <v>83.3</v>
      </c>
      <c r="H216" s="134"/>
      <c r="T216" s="134"/>
      <c r="U216" s="134"/>
    </row>
    <row r="217" spans="1:21" s="67" customFormat="1" ht="25.5">
      <c r="A217" s="31" t="s">
        <v>357</v>
      </c>
      <c r="B217" s="378"/>
      <c r="C217" s="28" t="s">
        <v>384</v>
      </c>
      <c r="D217" s="1" t="s">
        <v>494</v>
      </c>
      <c r="E217" s="44">
        <v>810</v>
      </c>
      <c r="F217" s="339">
        <v>196</v>
      </c>
      <c r="P217" s="160"/>
      <c r="T217" s="147"/>
      <c r="U217" s="147"/>
    </row>
    <row r="218" spans="1:21" s="68" customFormat="1" ht="78" hidden="1">
      <c r="A218" s="30" t="s">
        <v>564</v>
      </c>
      <c r="B218" s="378"/>
      <c r="C218" s="28" t="s">
        <v>384</v>
      </c>
      <c r="D218" s="1" t="s">
        <v>111</v>
      </c>
      <c r="E218" s="1"/>
      <c r="F218" s="362">
        <f>F219</f>
        <v>0</v>
      </c>
      <c r="P218" s="19"/>
      <c r="T218" s="146"/>
      <c r="U218" s="146"/>
    </row>
    <row r="219" spans="1:21" s="67" customFormat="1" ht="25.5" hidden="1">
      <c r="A219" s="31" t="s">
        <v>357</v>
      </c>
      <c r="B219" s="378"/>
      <c r="C219" s="28" t="s">
        <v>384</v>
      </c>
      <c r="D219" s="1" t="s">
        <v>111</v>
      </c>
      <c r="E219" s="44">
        <v>810</v>
      </c>
      <c r="F219" s="339"/>
      <c r="P219" s="160"/>
      <c r="T219" s="147"/>
      <c r="U219" s="147"/>
    </row>
    <row r="220" spans="1:21" s="68" customFormat="1" ht="89.25">
      <c r="A220" s="25" t="s">
        <v>180</v>
      </c>
      <c r="B220" s="378"/>
      <c r="C220" s="20" t="s">
        <v>384</v>
      </c>
      <c r="D220" s="21" t="s">
        <v>186</v>
      </c>
      <c r="E220" s="21"/>
      <c r="F220" s="338">
        <f>F222+F227+F225+F229</f>
        <v>3545.7</v>
      </c>
      <c r="H220" s="146"/>
      <c r="P220" s="19"/>
      <c r="T220" s="146"/>
      <c r="U220" s="146"/>
    </row>
    <row r="221" spans="1:21" s="68" customFormat="1" ht="25.5">
      <c r="A221" s="25" t="s">
        <v>182</v>
      </c>
      <c r="B221" s="378"/>
      <c r="C221" s="20" t="s">
        <v>384</v>
      </c>
      <c r="D221" s="21" t="s">
        <v>183</v>
      </c>
      <c r="E221" s="21"/>
      <c r="F221" s="338">
        <f>F222+F229</f>
        <v>3545.7</v>
      </c>
      <c r="H221" s="146"/>
      <c r="P221" s="19"/>
      <c r="T221" s="146"/>
      <c r="U221" s="146"/>
    </row>
    <row r="222" spans="1:21" s="68" customFormat="1" ht="102">
      <c r="A222" s="30" t="s">
        <v>181</v>
      </c>
      <c r="B222" s="378"/>
      <c r="C222" s="28" t="s">
        <v>384</v>
      </c>
      <c r="D222" s="1" t="s">
        <v>184</v>
      </c>
      <c r="E222" s="1"/>
      <c r="F222" s="362">
        <f>F223+F224</f>
        <v>1805.7</v>
      </c>
      <c r="H222" s="146"/>
      <c r="P222" s="19"/>
      <c r="T222" s="146"/>
      <c r="U222" s="146"/>
    </row>
    <row r="223" spans="1:21" s="67" customFormat="1" ht="25.5" hidden="1">
      <c r="A223" s="31" t="s">
        <v>357</v>
      </c>
      <c r="B223" s="378"/>
      <c r="C223" s="28" t="s">
        <v>384</v>
      </c>
      <c r="D223" s="1" t="s">
        <v>495</v>
      </c>
      <c r="E223" s="44">
        <v>810</v>
      </c>
      <c r="F223" s="339"/>
      <c r="P223" s="160"/>
      <c r="T223" s="147"/>
      <c r="U223" s="147"/>
    </row>
    <row r="224" spans="1:6" ht="31.5" customHeight="1">
      <c r="A224" s="31" t="s">
        <v>575</v>
      </c>
      <c r="B224" s="378"/>
      <c r="C224" s="28" t="s">
        <v>384</v>
      </c>
      <c r="D224" s="1" t="s">
        <v>184</v>
      </c>
      <c r="E224" s="36">
        <v>240</v>
      </c>
      <c r="F224" s="362">
        <f>1345-1000+1740-279.3</f>
        <v>1805.7</v>
      </c>
    </row>
    <row r="225" spans="1:6" ht="85.5" customHeight="1" hidden="1">
      <c r="A225" s="31" t="s">
        <v>591</v>
      </c>
      <c r="B225" s="378"/>
      <c r="C225" s="28" t="s">
        <v>384</v>
      </c>
      <c r="D225" s="1" t="s">
        <v>590</v>
      </c>
      <c r="E225" s="36"/>
      <c r="F225" s="362">
        <f>F226</f>
        <v>0</v>
      </c>
    </row>
    <row r="226" spans="1:6" ht="15.75" customHeight="1" hidden="1">
      <c r="A226" s="33" t="s">
        <v>581</v>
      </c>
      <c r="B226" s="378"/>
      <c r="C226" s="28" t="s">
        <v>384</v>
      </c>
      <c r="D226" s="1" t="s">
        <v>590</v>
      </c>
      <c r="E226" s="36">
        <v>410</v>
      </c>
      <c r="F226" s="362"/>
    </row>
    <row r="227" spans="1:21" s="68" customFormat="1" ht="78" hidden="1">
      <c r="A227" s="30" t="s">
        <v>564</v>
      </c>
      <c r="B227" s="378"/>
      <c r="C227" s="28" t="s">
        <v>384</v>
      </c>
      <c r="D227" s="1" t="s">
        <v>544</v>
      </c>
      <c r="E227" s="1"/>
      <c r="F227" s="362">
        <f>F228</f>
        <v>0</v>
      </c>
      <c r="P227" s="19"/>
      <c r="T227" s="146"/>
      <c r="U227" s="146"/>
    </row>
    <row r="228" spans="1:21" s="67" customFormat="1" ht="25.5" hidden="1">
      <c r="A228" s="31" t="s">
        <v>357</v>
      </c>
      <c r="B228" s="378"/>
      <c r="C228" s="28" t="s">
        <v>384</v>
      </c>
      <c r="D228" s="1" t="s">
        <v>544</v>
      </c>
      <c r="E228" s="44">
        <v>810</v>
      </c>
      <c r="F228" s="339"/>
      <c r="P228" s="160"/>
      <c r="T228" s="147"/>
      <c r="U228" s="147"/>
    </row>
    <row r="229" spans="1:6" ht="33" customHeight="1">
      <c r="A229" s="31" t="s">
        <v>606</v>
      </c>
      <c r="B229" s="378"/>
      <c r="C229" s="28" t="s">
        <v>384</v>
      </c>
      <c r="D229" s="1" t="s">
        <v>185</v>
      </c>
      <c r="E229" s="36"/>
      <c r="F229" s="362">
        <f>F230+F231</f>
        <v>1740</v>
      </c>
    </row>
    <row r="230" spans="1:6" ht="31.5" customHeight="1">
      <c r="A230" s="31" t="s">
        <v>575</v>
      </c>
      <c r="B230" s="378"/>
      <c r="C230" s="28" t="s">
        <v>384</v>
      </c>
      <c r="D230" s="1" t="s">
        <v>185</v>
      </c>
      <c r="E230" s="36">
        <v>240</v>
      </c>
      <c r="F230" s="362">
        <v>1740</v>
      </c>
    </row>
    <row r="231" spans="1:6" ht="20.25" customHeight="1" hidden="1">
      <c r="A231" s="33" t="s">
        <v>581</v>
      </c>
      <c r="B231" s="378"/>
      <c r="C231" s="28" t="s">
        <v>384</v>
      </c>
      <c r="D231" s="1" t="s">
        <v>601</v>
      </c>
      <c r="E231" s="38">
        <v>410</v>
      </c>
      <c r="F231" s="362"/>
    </row>
    <row r="232" spans="1:21" s="68" customFormat="1" ht="76.5">
      <c r="A232" s="108" t="s">
        <v>176</v>
      </c>
      <c r="B232" s="378"/>
      <c r="C232" s="20" t="s">
        <v>384</v>
      </c>
      <c r="D232" s="21" t="s">
        <v>179</v>
      </c>
      <c r="E232" s="21"/>
      <c r="F232" s="338">
        <f>F234</f>
        <v>580</v>
      </c>
      <c r="H232" s="146"/>
      <c r="P232" s="19"/>
      <c r="T232" s="146"/>
      <c r="U232" s="146"/>
    </row>
    <row r="233" spans="1:21" s="68" customFormat="1" ht="25.5">
      <c r="A233" s="25" t="s">
        <v>169</v>
      </c>
      <c r="B233" s="378"/>
      <c r="C233" s="65" t="s">
        <v>384</v>
      </c>
      <c r="D233" s="119" t="s">
        <v>177</v>
      </c>
      <c r="E233" s="21"/>
      <c r="F233" s="338">
        <f>F234</f>
        <v>580</v>
      </c>
      <c r="H233" s="146"/>
      <c r="P233" s="19"/>
      <c r="T233" s="146"/>
      <c r="U233" s="146"/>
    </row>
    <row r="234" spans="1:21" s="68" customFormat="1" ht="84" customHeight="1">
      <c r="A234" s="30" t="s">
        <v>236</v>
      </c>
      <c r="B234" s="378"/>
      <c r="C234" s="66" t="s">
        <v>384</v>
      </c>
      <c r="D234" s="117" t="s">
        <v>178</v>
      </c>
      <c r="E234" s="1"/>
      <c r="F234" s="362">
        <f>F235+F236</f>
        <v>580</v>
      </c>
      <c r="H234" s="146"/>
      <c r="P234" s="19"/>
      <c r="T234" s="146"/>
      <c r="U234" s="146"/>
    </row>
    <row r="235" spans="1:21" s="67" customFormat="1" ht="25.5">
      <c r="A235" s="33" t="s">
        <v>361</v>
      </c>
      <c r="B235" s="378"/>
      <c r="C235" s="66" t="s">
        <v>384</v>
      </c>
      <c r="D235" s="117" t="s">
        <v>178</v>
      </c>
      <c r="E235" s="36">
        <v>240</v>
      </c>
      <c r="F235" s="339">
        <v>580</v>
      </c>
      <c r="H235" s="147"/>
      <c r="P235" s="160"/>
      <c r="T235" s="147"/>
      <c r="U235" s="147"/>
    </row>
    <row r="236" spans="1:21" s="67" customFormat="1" ht="12.75" hidden="1">
      <c r="A236" s="33" t="s">
        <v>581</v>
      </c>
      <c r="B236" s="378"/>
      <c r="C236" s="66" t="s">
        <v>384</v>
      </c>
      <c r="D236" s="117" t="s">
        <v>512</v>
      </c>
      <c r="E236" s="44">
        <v>410</v>
      </c>
      <c r="F236" s="339">
        <f>747-747</f>
        <v>0</v>
      </c>
      <c r="P236" s="160"/>
      <c r="T236" s="147"/>
      <c r="U236" s="147"/>
    </row>
    <row r="237" spans="1:21" s="103" customFormat="1" ht="15">
      <c r="A237" s="100" t="s">
        <v>417</v>
      </c>
      <c r="B237" s="378"/>
      <c r="C237" s="91" t="s">
        <v>418</v>
      </c>
      <c r="D237" s="89"/>
      <c r="E237" s="89"/>
      <c r="F237" s="359">
        <f>F238+F265+F292</f>
        <v>21727.400999999998</v>
      </c>
      <c r="P237" s="161"/>
      <c r="T237" s="381"/>
      <c r="U237" s="381"/>
    </row>
    <row r="238" spans="1:6" ht="25.5">
      <c r="A238" s="23" t="s">
        <v>428</v>
      </c>
      <c r="B238" s="378"/>
      <c r="C238" s="65" t="s">
        <v>418</v>
      </c>
      <c r="D238" s="51" t="s">
        <v>132</v>
      </c>
      <c r="E238" s="54"/>
      <c r="F238" s="364">
        <f>F239</f>
        <v>4170.05</v>
      </c>
    </row>
    <row r="239" spans="1:6" ht="25.5">
      <c r="A239" s="25" t="s">
        <v>395</v>
      </c>
      <c r="B239" s="378"/>
      <c r="C239" s="65" t="s">
        <v>418</v>
      </c>
      <c r="D239" s="21" t="s">
        <v>130</v>
      </c>
      <c r="E239" s="21"/>
      <c r="F239" s="338">
        <f>F240+F248+F250+F252+F256+F254+F258+F245</f>
        <v>4170.05</v>
      </c>
    </row>
    <row r="240" spans="1:21" s="19" customFormat="1" ht="25.5" hidden="1">
      <c r="A240" s="46" t="s">
        <v>431</v>
      </c>
      <c r="B240" s="378"/>
      <c r="C240" s="37" t="s">
        <v>418</v>
      </c>
      <c r="D240" s="36" t="s">
        <v>393</v>
      </c>
      <c r="E240" s="36"/>
      <c r="F240" s="360">
        <f>F241+F242+F243+F244</f>
        <v>0</v>
      </c>
      <c r="H240" s="134"/>
      <c r="T240" s="134"/>
      <c r="U240" s="134"/>
    </row>
    <row r="241" spans="1:21" s="64" customFormat="1" ht="18.75" customHeight="1" hidden="1">
      <c r="A241" s="163" t="s">
        <v>578</v>
      </c>
      <c r="B241" s="378"/>
      <c r="C241" s="37" t="s">
        <v>418</v>
      </c>
      <c r="D241" s="36" t="s">
        <v>393</v>
      </c>
      <c r="E241" s="36">
        <v>110</v>
      </c>
      <c r="F241" s="360"/>
      <c r="H241" s="142"/>
      <c r="T241" s="142"/>
      <c r="U241" s="142"/>
    </row>
    <row r="242" spans="1:21" s="26" customFormat="1" ht="25.5" hidden="1">
      <c r="A242" s="33" t="s">
        <v>432</v>
      </c>
      <c r="B242" s="378"/>
      <c r="C242" s="37" t="s">
        <v>418</v>
      </c>
      <c r="D242" s="36" t="s">
        <v>393</v>
      </c>
      <c r="E242" s="36">
        <v>112</v>
      </c>
      <c r="F242" s="360">
        <v>0</v>
      </c>
      <c r="H242" s="138"/>
      <c r="P242" s="62"/>
      <c r="T242" s="138"/>
      <c r="U242" s="138"/>
    </row>
    <row r="243" spans="1:21" s="29" customFormat="1" ht="27" customHeight="1" hidden="1">
      <c r="A243" s="31" t="s">
        <v>575</v>
      </c>
      <c r="B243" s="378"/>
      <c r="C243" s="37" t="s">
        <v>418</v>
      </c>
      <c r="D243" s="36" t="s">
        <v>393</v>
      </c>
      <c r="E243" s="36">
        <v>240</v>
      </c>
      <c r="F243" s="360"/>
      <c r="H243" s="136"/>
      <c r="T243" s="136"/>
      <c r="U243" s="136"/>
    </row>
    <row r="244" spans="1:21" s="29" customFormat="1" ht="18.75" customHeight="1" hidden="1">
      <c r="A244" s="163" t="s">
        <v>579</v>
      </c>
      <c r="B244" s="378"/>
      <c r="C244" s="37" t="s">
        <v>418</v>
      </c>
      <c r="D244" s="36" t="s">
        <v>393</v>
      </c>
      <c r="E244" s="36">
        <v>850</v>
      </c>
      <c r="F244" s="360"/>
      <c r="H244" s="136"/>
      <c r="T244" s="136"/>
      <c r="U244" s="136"/>
    </row>
    <row r="245" spans="1:21" s="19" customFormat="1" ht="25.5" hidden="1">
      <c r="A245" s="46" t="s">
        <v>614</v>
      </c>
      <c r="B245" s="378"/>
      <c r="C245" s="37" t="s">
        <v>418</v>
      </c>
      <c r="D245" s="36" t="s">
        <v>613</v>
      </c>
      <c r="E245" s="36"/>
      <c r="F245" s="360">
        <f>F246</f>
        <v>0</v>
      </c>
      <c r="H245" s="134"/>
      <c r="T245" s="134"/>
      <c r="U245" s="134"/>
    </row>
    <row r="246" spans="1:21" s="64" customFormat="1" ht="18.75" customHeight="1" hidden="1">
      <c r="A246" s="3" t="s">
        <v>584</v>
      </c>
      <c r="B246" s="378"/>
      <c r="C246" s="37" t="s">
        <v>418</v>
      </c>
      <c r="D246" s="36" t="s">
        <v>613</v>
      </c>
      <c r="E246" s="36">
        <v>610</v>
      </c>
      <c r="F246" s="360">
        <v>0</v>
      </c>
      <c r="H246" s="142"/>
      <c r="T246" s="142"/>
      <c r="U246" s="142"/>
    </row>
    <row r="247" spans="1:21" s="64" customFormat="1" ht="12.75" customHeight="1">
      <c r="A247" s="25" t="s">
        <v>395</v>
      </c>
      <c r="B247" s="378"/>
      <c r="C247" s="329" t="s">
        <v>418</v>
      </c>
      <c r="D247" s="327" t="s">
        <v>130</v>
      </c>
      <c r="E247" s="36"/>
      <c r="F247" s="360">
        <f>F248+F250+F252</f>
        <v>4170.05</v>
      </c>
      <c r="H247" s="142"/>
      <c r="T247" s="142"/>
      <c r="U247" s="142"/>
    </row>
    <row r="248" spans="1:6" ht="25.5">
      <c r="A248" s="46" t="s">
        <v>496</v>
      </c>
      <c r="B248" s="378"/>
      <c r="C248" s="66" t="s">
        <v>418</v>
      </c>
      <c r="D248" s="43" t="s">
        <v>166</v>
      </c>
      <c r="E248" s="44"/>
      <c r="F248" s="339">
        <f>F249</f>
        <v>3800</v>
      </c>
    </row>
    <row r="249" spans="1:6" ht="29.25" customHeight="1">
      <c r="A249" s="31" t="s">
        <v>575</v>
      </c>
      <c r="B249" s="378"/>
      <c r="C249" s="66" t="s">
        <v>418</v>
      </c>
      <c r="D249" s="43" t="s">
        <v>166</v>
      </c>
      <c r="E249" s="36">
        <v>240</v>
      </c>
      <c r="F249" s="339">
        <v>3800</v>
      </c>
    </row>
    <row r="250" spans="1:21" s="67" customFormat="1" ht="25.5">
      <c r="A250" s="42" t="s">
        <v>256</v>
      </c>
      <c r="B250" s="378"/>
      <c r="C250" s="66" t="s">
        <v>418</v>
      </c>
      <c r="D250" s="43" t="s">
        <v>167</v>
      </c>
      <c r="E250" s="44"/>
      <c r="F250" s="339">
        <f>F251</f>
        <v>48.079999999999984</v>
      </c>
      <c r="H250" s="147"/>
      <c r="P250" s="160"/>
      <c r="T250" s="147"/>
      <c r="U250" s="147"/>
    </row>
    <row r="251" spans="1:21" s="62" customFormat="1" ht="28.5" customHeight="1">
      <c r="A251" s="31" t="s">
        <v>357</v>
      </c>
      <c r="B251" s="378"/>
      <c r="C251" s="66" t="s">
        <v>418</v>
      </c>
      <c r="D251" s="43" t="s">
        <v>167</v>
      </c>
      <c r="E251" s="36">
        <v>810</v>
      </c>
      <c r="F251" s="339">
        <f>500-451.92</f>
        <v>48.079999999999984</v>
      </c>
      <c r="H251" s="145"/>
      <c r="T251" s="145"/>
      <c r="U251" s="145"/>
    </row>
    <row r="252" spans="1:21" s="29" customFormat="1" ht="25.5">
      <c r="A252" s="3" t="s">
        <v>497</v>
      </c>
      <c r="B252" s="378"/>
      <c r="C252" s="66" t="s">
        <v>418</v>
      </c>
      <c r="D252" s="43" t="s">
        <v>168</v>
      </c>
      <c r="E252" s="44"/>
      <c r="F252" s="339">
        <f>F253</f>
        <v>321.97</v>
      </c>
      <c r="H252" s="136"/>
      <c r="T252" s="136"/>
      <c r="U252" s="136"/>
    </row>
    <row r="253" spans="1:21" s="29" customFormat="1" ht="29.25" customHeight="1">
      <c r="A253" s="31" t="s">
        <v>575</v>
      </c>
      <c r="B253" s="378"/>
      <c r="C253" s="66" t="s">
        <v>418</v>
      </c>
      <c r="D253" s="43" t="s">
        <v>168</v>
      </c>
      <c r="E253" s="36">
        <v>240</v>
      </c>
      <c r="F253" s="339">
        <f>300+21.97</f>
        <v>321.97</v>
      </c>
      <c r="H253" s="136"/>
      <c r="T253" s="136"/>
      <c r="U253" s="136"/>
    </row>
    <row r="254" spans="1:21" s="29" customFormat="1" ht="39" hidden="1">
      <c r="A254" s="31" t="s">
        <v>566</v>
      </c>
      <c r="B254" s="378"/>
      <c r="C254" s="66" t="s">
        <v>418</v>
      </c>
      <c r="D254" s="43" t="s">
        <v>557</v>
      </c>
      <c r="E254" s="44"/>
      <c r="F254" s="339">
        <f>F255</f>
        <v>0</v>
      </c>
      <c r="T254" s="136"/>
      <c r="U254" s="136"/>
    </row>
    <row r="255" spans="1:21" s="29" customFormat="1" ht="25.5" hidden="1">
      <c r="A255" s="33" t="s">
        <v>361</v>
      </c>
      <c r="B255" s="378"/>
      <c r="C255" s="66" t="s">
        <v>418</v>
      </c>
      <c r="D255" s="43" t="s">
        <v>557</v>
      </c>
      <c r="E255" s="44">
        <v>244</v>
      </c>
      <c r="F255" s="339"/>
      <c r="T255" s="136"/>
      <c r="U255" s="136"/>
    </row>
    <row r="256" spans="1:21" s="29" customFormat="1" ht="12.75" hidden="1">
      <c r="A256" s="33" t="s">
        <v>530</v>
      </c>
      <c r="B256" s="378"/>
      <c r="C256" s="66" t="s">
        <v>418</v>
      </c>
      <c r="D256" s="43" t="s">
        <v>529</v>
      </c>
      <c r="E256" s="44"/>
      <c r="F256" s="339">
        <f>F257</f>
        <v>0</v>
      </c>
      <c r="T256" s="136"/>
      <c r="U256" s="136"/>
    </row>
    <row r="257" spans="1:21" s="29" customFormat="1" ht="25.5" hidden="1">
      <c r="A257" s="33" t="s">
        <v>361</v>
      </c>
      <c r="B257" s="378"/>
      <c r="C257" s="66" t="s">
        <v>418</v>
      </c>
      <c r="D257" s="43" t="s">
        <v>529</v>
      </c>
      <c r="E257" s="44">
        <v>244</v>
      </c>
      <c r="F257" s="339"/>
      <c r="T257" s="136"/>
      <c r="U257" s="136"/>
    </row>
    <row r="258" spans="1:21" s="29" customFormat="1" ht="25.5" hidden="1">
      <c r="A258" s="3" t="s">
        <v>602</v>
      </c>
      <c r="B258" s="378"/>
      <c r="C258" s="66" t="s">
        <v>418</v>
      </c>
      <c r="D258" s="43" t="s">
        <v>603</v>
      </c>
      <c r="E258" s="44"/>
      <c r="F258" s="339">
        <f>F259</f>
        <v>0</v>
      </c>
      <c r="H258" s="136"/>
      <c r="T258" s="136"/>
      <c r="U258" s="136"/>
    </row>
    <row r="259" spans="1:21" s="29" customFormat="1" ht="29.25" customHeight="1" hidden="1">
      <c r="A259" s="31" t="s">
        <v>575</v>
      </c>
      <c r="B259" s="378"/>
      <c r="C259" s="66" t="s">
        <v>418</v>
      </c>
      <c r="D259" s="43" t="s">
        <v>603</v>
      </c>
      <c r="E259" s="36">
        <v>240</v>
      </c>
      <c r="F259" s="339"/>
      <c r="H259" s="136"/>
      <c r="T259" s="136"/>
      <c r="U259" s="136"/>
    </row>
    <row r="260" spans="1:21" s="63" customFormat="1" ht="39" hidden="1">
      <c r="A260" s="47" t="s">
        <v>117</v>
      </c>
      <c r="B260" s="378"/>
      <c r="C260" s="65" t="s">
        <v>418</v>
      </c>
      <c r="D260" s="51" t="s">
        <v>175</v>
      </c>
      <c r="E260" s="54"/>
      <c r="F260" s="364">
        <f>F261+F273</f>
        <v>200</v>
      </c>
      <c r="H260" s="140"/>
      <c r="P260" s="29"/>
      <c r="T260" s="140"/>
      <c r="U260" s="140"/>
    </row>
    <row r="261" spans="1:21" s="59" customFormat="1" ht="64.5" hidden="1">
      <c r="A261" s="47" t="s">
        <v>119</v>
      </c>
      <c r="B261" s="378"/>
      <c r="C261" s="65" t="s">
        <v>418</v>
      </c>
      <c r="D261" s="51" t="s">
        <v>165</v>
      </c>
      <c r="E261" s="54"/>
      <c r="F261" s="364">
        <f>F262</f>
        <v>0</v>
      </c>
      <c r="H261" s="141"/>
      <c r="P261" s="18"/>
      <c r="T261" s="141"/>
      <c r="U261" s="141"/>
    </row>
    <row r="262" spans="1:21" s="59" customFormat="1" ht="25.5" hidden="1">
      <c r="A262" s="25" t="s">
        <v>163</v>
      </c>
      <c r="B262" s="378"/>
      <c r="C262" s="20" t="s">
        <v>418</v>
      </c>
      <c r="D262" s="328" t="s">
        <v>164</v>
      </c>
      <c r="E262" s="21"/>
      <c r="F262" s="338">
        <f>F263</f>
        <v>0</v>
      </c>
      <c r="H262" s="141"/>
      <c r="P262" s="18"/>
      <c r="T262" s="141"/>
      <c r="U262" s="141"/>
    </row>
    <row r="263" spans="1:6" ht="25.5" hidden="1">
      <c r="A263" s="52" t="s">
        <v>120</v>
      </c>
      <c r="B263" s="378"/>
      <c r="C263" s="66" t="s">
        <v>418</v>
      </c>
      <c r="D263" s="327" t="s">
        <v>162</v>
      </c>
      <c r="E263" s="54"/>
      <c r="F263" s="339">
        <f>F264</f>
        <v>0</v>
      </c>
    </row>
    <row r="264" spans="1:6" ht="30" customHeight="1" hidden="1">
      <c r="A264" s="31" t="s">
        <v>575</v>
      </c>
      <c r="B264" s="378"/>
      <c r="C264" s="66" t="s">
        <v>418</v>
      </c>
      <c r="D264" s="327" t="s">
        <v>162</v>
      </c>
      <c r="E264" s="36">
        <v>240</v>
      </c>
      <c r="F264" s="339">
        <v>0</v>
      </c>
    </row>
    <row r="265" spans="1:21" s="63" customFormat="1" ht="25.5">
      <c r="A265" s="47" t="s">
        <v>498</v>
      </c>
      <c r="B265" s="378"/>
      <c r="C265" s="65" t="s">
        <v>418</v>
      </c>
      <c r="D265" s="51" t="s">
        <v>174</v>
      </c>
      <c r="E265" s="54"/>
      <c r="F265" s="364">
        <f>F266</f>
        <v>16301.591</v>
      </c>
      <c r="H265" s="140"/>
      <c r="P265" s="29"/>
      <c r="T265" s="140"/>
      <c r="U265" s="140"/>
    </row>
    <row r="266" spans="1:21" s="59" customFormat="1" ht="51">
      <c r="A266" s="47" t="s">
        <v>499</v>
      </c>
      <c r="B266" s="378"/>
      <c r="C266" s="65" t="s">
        <v>418</v>
      </c>
      <c r="D266" s="51" t="s">
        <v>171</v>
      </c>
      <c r="E266" s="54"/>
      <c r="F266" s="364">
        <f>F267</f>
        <v>16301.591</v>
      </c>
      <c r="H266" s="141"/>
      <c r="P266" s="18"/>
      <c r="T266" s="141"/>
      <c r="U266" s="141"/>
    </row>
    <row r="267" spans="1:21" s="59" customFormat="1" ht="12.75">
      <c r="A267" s="47" t="s">
        <v>170</v>
      </c>
      <c r="B267" s="378"/>
      <c r="C267" s="65" t="s">
        <v>418</v>
      </c>
      <c r="D267" s="51" t="s">
        <v>172</v>
      </c>
      <c r="E267" s="54"/>
      <c r="F267" s="364">
        <f>F268+F270+F274+F290+F273</f>
        <v>16301.591</v>
      </c>
      <c r="H267" s="141"/>
      <c r="P267" s="18"/>
      <c r="T267" s="141"/>
      <c r="U267" s="141"/>
    </row>
    <row r="268" spans="1:6" ht="63.75">
      <c r="A268" s="52" t="s">
        <v>617</v>
      </c>
      <c r="B268" s="378"/>
      <c r="C268" s="66" t="s">
        <v>418</v>
      </c>
      <c r="D268" s="36" t="s">
        <v>173</v>
      </c>
      <c r="E268" s="54"/>
      <c r="F268" s="339">
        <f>F269</f>
        <v>14488.076000000001</v>
      </c>
    </row>
    <row r="269" spans="1:21" s="64" customFormat="1" ht="18.75" customHeight="1">
      <c r="A269" s="3" t="s">
        <v>584</v>
      </c>
      <c r="B269" s="378"/>
      <c r="C269" s="37" t="s">
        <v>418</v>
      </c>
      <c r="D269" s="36" t="s">
        <v>173</v>
      </c>
      <c r="E269" s="36">
        <v>610</v>
      </c>
      <c r="F269" s="360">
        <f>12611.946+500+1376.13</f>
        <v>14488.076000000001</v>
      </c>
      <c r="H269" s="142"/>
      <c r="T269" s="142"/>
      <c r="U269" s="142"/>
    </row>
    <row r="270" spans="1:6" ht="63.75">
      <c r="A270" s="52" t="s">
        <v>513</v>
      </c>
      <c r="B270" s="378"/>
      <c r="C270" s="66" t="s">
        <v>418</v>
      </c>
      <c r="D270" s="43" t="s">
        <v>281</v>
      </c>
      <c r="E270" s="54"/>
      <c r="F270" s="339">
        <f>F271</f>
        <v>150</v>
      </c>
    </row>
    <row r="271" spans="1:6" ht="25.5" customHeight="1">
      <c r="A271" s="31" t="s">
        <v>575</v>
      </c>
      <c r="B271" s="378"/>
      <c r="C271" s="66" t="s">
        <v>418</v>
      </c>
      <c r="D271" s="43" t="s">
        <v>281</v>
      </c>
      <c r="E271" s="36">
        <v>240</v>
      </c>
      <c r="F271" s="339">
        <v>150</v>
      </c>
    </row>
    <row r="272" spans="1:6" ht="19.5" customHeight="1">
      <c r="A272" s="33" t="s">
        <v>322</v>
      </c>
      <c r="B272" s="378"/>
      <c r="C272" s="66" t="s">
        <v>418</v>
      </c>
      <c r="D272" s="43" t="s">
        <v>321</v>
      </c>
      <c r="E272" s="54"/>
      <c r="F272" s="339">
        <f>F273</f>
        <v>200</v>
      </c>
    </row>
    <row r="273" spans="1:6" ht="18.75" customHeight="1">
      <c r="A273" s="3" t="s">
        <v>584</v>
      </c>
      <c r="B273" s="378"/>
      <c r="C273" s="66" t="s">
        <v>418</v>
      </c>
      <c r="D273" s="43" t="s">
        <v>321</v>
      </c>
      <c r="E273" s="36">
        <v>610</v>
      </c>
      <c r="F273" s="339">
        <v>200</v>
      </c>
    </row>
    <row r="274" spans="1:6" ht="21.75" customHeight="1">
      <c r="A274" s="3" t="s">
        <v>328</v>
      </c>
      <c r="B274" s="378"/>
      <c r="C274" s="66" t="s">
        <v>418</v>
      </c>
      <c r="D274" s="43" t="s">
        <v>311</v>
      </c>
      <c r="E274" s="54"/>
      <c r="F274" s="339">
        <f>F275</f>
        <v>1000</v>
      </c>
    </row>
    <row r="275" spans="1:6" ht="24.75" customHeight="1">
      <c r="A275" s="31" t="s">
        <v>575</v>
      </c>
      <c r="B275" s="378"/>
      <c r="C275" s="66" t="s">
        <v>418</v>
      </c>
      <c r="D275" s="43" t="s">
        <v>311</v>
      </c>
      <c r="E275" s="36">
        <v>240</v>
      </c>
      <c r="F275" s="339">
        <v>1000</v>
      </c>
    </row>
    <row r="276" spans="1:21" s="59" customFormat="1" ht="39" hidden="1">
      <c r="A276" s="47" t="s">
        <v>500</v>
      </c>
      <c r="B276" s="378"/>
      <c r="C276" s="65" t="s">
        <v>418</v>
      </c>
      <c r="D276" s="51" t="s">
        <v>427</v>
      </c>
      <c r="E276" s="54"/>
      <c r="F276" s="364">
        <f>F277+F279</f>
        <v>0</v>
      </c>
      <c r="H276" s="141"/>
      <c r="P276" s="18"/>
      <c r="T276" s="141"/>
      <c r="U276" s="141"/>
    </row>
    <row r="277" spans="1:6" ht="51.75" hidden="1">
      <c r="A277" s="52" t="s">
        <v>547</v>
      </c>
      <c r="B277" s="378"/>
      <c r="C277" s="66" t="s">
        <v>418</v>
      </c>
      <c r="D277" s="43" t="s">
        <v>508</v>
      </c>
      <c r="E277" s="54"/>
      <c r="F277" s="339">
        <f>F278</f>
        <v>0</v>
      </c>
    </row>
    <row r="278" spans="1:6" ht="26.25" customHeight="1" hidden="1">
      <c r="A278" s="31" t="s">
        <v>575</v>
      </c>
      <c r="B278" s="378"/>
      <c r="C278" s="66" t="s">
        <v>418</v>
      </c>
      <c r="D278" s="43" t="s">
        <v>508</v>
      </c>
      <c r="E278" s="36">
        <v>240</v>
      </c>
      <c r="F278" s="339"/>
    </row>
    <row r="279" spans="1:6" ht="51.75" hidden="1">
      <c r="A279" s="52" t="s">
        <v>514</v>
      </c>
      <c r="B279" s="378"/>
      <c r="C279" s="66" t="s">
        <v>418</v>
      </c>
      <c r="D279" s="43" t="s">
        <v>509</v>
      </c>
      <c r="E279" s="54"/>
      <c r="F279" s="339">
        <f>F280</f>
        <v>0</v>
      </c>
    </row>
    <row r="280" spans="1:6" ht="25.5" hidden="1">
      <c r="A280" s="33" t="s">
        <v>361</v>
      </c>
      <c r="B280" s="378"/>
      <c r="C280" s="66" t="s">
        <v>418</v>
      </c>
      <c r="D280" s="43" t="s">
        <v>509</v>
      </c>
      <c r="E280" s="44">
        <v>244</v>
      </c>
      <c r="F280" s="339"/>
    </row>
    <row r="281" spans="1:21" s="63" customFormat="1" ht="25.5" hidden="1">
      <c r="A281" s="47" t="s">
        <v>475</v>
      </c>
      <c r="B281" s="378"/>
      <c r="C281" s="65" t="s">
        <v>418</v>
      </c>
      <c r="D281" s="51" t="s">
        <v>477</v>
      </c>
      <c r="E281" s="54"/>
      <c r="F281" s="364">
        <f>F282</f>
        <v>0</v>
      </c>
      <c r="H281" s="140"/>
      <c r="P281" s="29"/>
      <c r="T281" s="140"/>
      <c r="U281" s="140"/>
    </row>
    <row r="282" spans="1:21" s="59" customFormat="1" ht="39" hidden="1">
      <c r="A282" s="47" t="s">
        <v>476</v>
      </c>
      <c r="B282" s="378"/>
      <c r="C282" s="48" t="s">
        <v>418</v>
      </c>
      <c r="D282" s="51" t="s">
        <v>478</v>
      </c>
      <c r="E282" s="53"/>
      <c r="F282" s="364">
        <f>F283</f>
        <v>0</v>
      </c>
      <c r="H282" s="141"/>
      <c r="P282" s="18"/>
      <c r="T282" s="141"/>
      <c r="U282" s="141"/>
    </row>
    <row r="283" spans="1:21" s="29" customFormat="1" ht="51.75" hidden="1">
      <c r="A283" s="42" t="s">
        <v>592</v>
      </c>
      <c r="B283" s="378"/>
      <c r="C283" s="66" t="s">
        <v>418</v>
      </c>
      <c r="D283" s="43" t="s">
        <v>573</v>
      </c>
      <c r="E283" s="44"/>
      <c r="F283" s="339">
        <f>F284</f>
        <v>0</v>
      </c>
      <c r="T283" s="136"/>
      <c r="U283" s="136"/>
    </row>
    <row r="284" spans="1:21" s="29" customFormat="1" ht="30" customHeight="1" hidden="1">
      <c r="A284" s="31" t="s">
        <v>575</v>
      </c>
      <c r="B284" s="378"/>
      <c r="C284" s="66" t="s">
        <v>418</v>
      </c>
      <c r="D284" s="43" t="s">
        <v>573</v>
      </c>
      <c r="E284" s="36">
        <v>240</v>
      </c>
      <c r="F284" s="339">
        <v>0</v>
      </c>
      <c r="T284" s="136"/>
      <c r="U284" s="136"/>
    </row>
    <row r="285" spans="1:21" s="63" customFormat="1" ht="39" hidden="1">
      <c r="A285" s="47" t="s">
        <v>610</v>
      </c>
      <c r="B285" s="378"/>
      <c r="C285" s="65" t="s">
        <v>418</v>
      </c>
      <c r="D285" s="51" t="s">
        <v>607</v>
      </c>
      <c r="E285" s="54"/>
      <c r="F285" s="364">
        <f>F286</f>
        <v>0</v>
      </c>
      <c r="H285" s="140"/>
      <c r="P285" s="29"/>
      <c r="T285" s="140"/>
      <c r="U285" s="140"/>
    </row>
    <row r="286" spans="1:21" s="59" customFormat="1" ht="64.5" hidden="1">
      <c r="A286" s="47" t="s">
        <v>612</v>
      </c>
      <c r="B286" s="378"/>
      <c r="C286" s="48" t="s">
        <v>418</v>
      </c>
      <c r="D286" s="51" t="s">
        <v>608</v>
      </c>
      <c r="E286" s="53"/>
      <c r="F286" s="364">
        <f>F287+F289</f>
        <v>0</v>
      </c>
      <c r="H286" s="141"/>
      <c r="P286" s="18"/>
      <c r="T286" s="141"/>
      <c r="U286" s="141"/>
    </row>
    <row r="287" spans="1:21" s="29" customFormat="1" ht="12.75" hidden="1">
      <c r="A287" s="42" t="s">
        <v>611</v>
      </c>
      <c r="B287" s="378"/>
      <c r="C287" s="66" t="s">
        <v>418</v>
      </c>
      <c r="D287" s="43" t="s">
        <v>609</v>
      </c>
      <c r="E287" s="44"/>
      <c r="F287" s="339">
        <f>F288</f>
        <v>0</v>
      </c>
      <c r="T287" s="136"/>
      <c r="U287" s="136"/>
    </row>
    <row r="288" spans="1:21" s="29" customFormat="1" ht="30" customHeight="1" hidden="1">
      <c r="A288" s="31" t="s">
        <v>575</v>
      </c>
      <c r="B288" s="378"/>
      <c r="C288" s="66" t="s">
        <v>418</v>
      </c>
      <c r="D288" s="43" t="s">
        <v>609</v>
      </c>
      <c r="E288" s="36">
        <v>240</v>
      </c>
      <c r="F288" s="339"/>
      <c r="T288" s="136"/>
      <c r="U288" s="136"/>
    </row>
    <row r="289" spans="1:21" s="29" customFormat="1" ht="30" customHeight="1" hidden="1">
      <c r="A289" s="31" t="s">
        <v>575</v>
      </c>
      <c r="B289" s="378"/>
      <c r="C289" s="66" t="s">
        <v>418</v>
      </c>
      <c r="D289" s="43" t="s">
        <v>95</v>
      </c>
      <c r="E289" s="36">
        <v>240</v>
      </c>
      <c r="F289" s="339"/>
      <c r="T289" s="136"/>
      <c r="U289" s="136"/>
    </row>
    <row r="290" spans="1:6" ht="13.5" customHeight="1">
      <c r="A290" s="33" t="s">
        <v>530</v>
      </c>
      <c r="B290" s="378"/>
      <c r="C290" s="66" t="s">
        <v>418</v>
      </c>
      <c r="D290" s="43" t="s">
        <v>320</v>
      </c>
      <c r="E290" s="54"/>
      <c r="F290" s="339">
        <f>F291</f>
        <v>463.515</v>
      </c>
    </row>
    <row r="291" spans="1:6" ht="24.75" customHeight="1">
      <c r="A291" s="31" t="s">
        <v>575</v>
      </c>
      <c r="B291" s="378"/>
      <c r="C291" s="66" t="s">
        <v>418</v>
      </c>
      <c r="D291" s="43" t="s">
        <v>320</v>
      </c>
      <c r="E291" s="36">
        <v>240</v>
      </c>
      <c r="F291" s="339">
        <v>463.515</v>
      </c>
    </row>
    <row r="292" spans="1:21" s="63" customFormat="1" ht="63.75">
      <c r="A292" s="47" t="s">
        <v>285</v>
      </c>
      <c r="B292" s="378"/>
      <c r="C292" s="65" t="s">
        <v>418</v>
      </c>
      <c r="D292" s="51" t="s">
        <v>293</v>
      </c>
      <c r="E292" s="54"/>
      <c r="F292" s="364">
        <f>F293</f>
        <v>1255.76</v>
      </c>
      <c r="H292" s="140"/>
      <c r="P292" s="29"/>
      <c r="T292" s="140"/>
      <c r="U292" s="140"/>
    </row>
    <row r="293" spans="1:21" s="59" customFormat="1" ht="63.75">
      <c r="A293" s="47" t="s">
        <v>286</v>
      </c>
      <c r="B293" s="378"/>
      <c r="C293" s="48" t="s">
        <v>418</v>
      </c>
      <c r="D293" s="51" t="s">
        <v>287</v>
      </c>
      <c r="E293" s="53"/>
      <c r="F293" s="364">
        <f>F294</f>
        <v>1255.76</v>
      </c>
      <c r="H293" s="141"/>
      <c r="P293" s="18"/>
      <c r="T293" s="141"/>
      <c r="U293" s="141"/>
    </row>
    <row r="294" spans="1:21" s="59" customFormat="1" ht="12.75">
      <c r="A294" s="47" t="s">
        <v>289</v>
      </c>
      <c r="B294" s="378"/>
      <c r="C294" s="65" t="s">
        <v>418</v>
      </c>
      <c r="D294" s="51" t="s">
        <v>288</v>
      </c>
      <c r="E294" s="54"/>
      <c r="F294" s="364">
        <f>F297+F295</f>
        <v>1255.76</v>
      </c>
      <c r="H294" s="141"/>
      <c r="P294" s="18"/>
      <c r="T294" s="141"/>
      <c r="U294" s="141"/>
    </row>
    <row r="295" spans="1:21" s="29" customFormat="1" ht="41.25" customHeight="1">
      <c r="A295" s="42" t="s">
        <v>290</v>
      </c>
      <c r="B295" s="378"/>
      <c r="C295" s="66" t="s">
        <v>418</v>
      </c>
      <c r="D295" s="43" t="s">
        <v>308</v>
      </c>
      <c r="E295" s="44"/>
      <c r="F295" s="339">
        <f>F296</f>
        <v>1141.6</v>
      </c>
      <c r="T295" s="136"/>
      <c r="U295" s="136"/>
    </row>
    <row r="296" spans="1:21" s="29" customFormat="1" ht="25.5" customHeight="1">
      <c r="A296" s="31" t="s">
        <v>575</v>
      </c>
      <c r="B296" s="378"/>
      <c r="C296" s="66" t="s">
        <v>418</v>
      </c>
      <c r="D296" s="43" t="s">
        <v>308</v>
      </c>
      <c r="E296" s="36">
        <v>240</v>
      </c>
      <c r="F296" s="339">
        <v>1141.6</v>
      </c>
      <c r="T296" s="136"/>
      <c r="U296" s="136"/>
    </row>
    <row r="297" spans="1:21" s="29" customFormat="1" ht="41.25" customHeight="1">
      <c r="A297" s="42" t="s">
        <v>290</v>
      </c>
      <c r="B297" s="378"/>
      <c r="C297" s="66" t="s">
        <v>418</v>
      </c>
      <c r="D297" s="43" t="s">
        <v>302</v>
      </c>
      <c r="E297" s="44"/>
      <c r="F297" s="339">
        <f>F298</f>
        <v>114.16</v>
      </c>
      <c r="T297" s="136"/>
      <c r="U297" s="136"/>
    </row>
    <row r="298" spans="1:21" s="29" customFormat="1" ht="25.5" customHeight="1">
      <c r="A298" s="31" t="s">
        <v>575</v>
      </c>
      <c r="B298" s="378"/>
      <c r="C298" s="66" t="s">
        <v>418</v>
      </c>
      <c r="D298" s="43" t="s">
        <v>302</v>
      </c>
      <c r="E298" s="36">
        <v>240</v>
      </c>
      <c r="F298" s="339">
        <v>114.16</v>
      </c>
      <c r="T298" s="136"/>
      <c r="U298" s="136"/>
    </row>
    <row r="299" spans="1:21" s="102" customFormat="1" ht="15">
      <c r="A299" s="88" t="s">
        <v>412</v>
      </c>
      <c r="B299" s="378"/>
      <c r="C299" s="90" t="s">
        <v>409</v>
      </c>
      <c r="D299" s="89"/>
      <c r="E299" s="89"/>
      <c r="F299" s="357">
        <f>F300</f>
        <v>14115.6</v>
      </c>
      <c r="H299" s="148"/>
      <c r="T299" s="148"/>
      <c r="U299" s="148"/>
    </row>
    <row r="300" spans="1:21" s="99" customFormat="1" ht="15">
      <c r="A300" s="88" t="s">
        <v>343</v>
      </c>
      <c r="B300" s="378"/>
      <c r="C300" s="90" t="s">
        <v>342</v>
      </c>
      <c r="D300" s="89"/>
      <c r="E300" s="89"/>
      <c r="F300" s="357">
        <f>F310+F319+F327+F301</f>
        <v>14115.6</v>
      </c>
      <c r="H300" s="144"/>
      <c r="P300" s="102"/>
      <c r="T300" s="144"/>
      <c r="U300" s="144"/>
    </row>
    <row r="301" spans="1:8" ht="13.5" hidden="1">
      <c r="A301" s="88" t="s">
        <v>395</v>
      </c>
      <c r="B301" s="378"/>
      <c r="C301" s="90" t="s">
        <v>342</v>
      </c>
      <c r="D301" s="89" t="s">
        <v>392</v>
      </c>
      <c r="E301" s="89"/>
      <c r="F301" s="357">
        <f>F307+F302+F305</f>
        <v>0</v>
      </c>
      <c r="H301" s="18"/>
    </row>
    <row r="302" spans="1:21" s="29" customFormat="1" ht="25.5" hidden="1">
      <c r="A302" s="31" t="s">
        <v>554</v>
      </c>
      <c r="B302" s="378"/>
      <c r="C302" s="28" t="s">
        <v>342</v>
      </c>
      <c r="D302" s="1" t="s">
        <v>553</v>
      </c>
      <c r="E302" s="1"/>
      <c r="F302" s="362">
        <f>F303+F304</f>
        <v>0</v>
      </c>
      <c r="T302" s="136"/>
      <c r="U302" s="136"/>
    </row>
    <row r="303" spans="1:21" s="29" customFormat="1" ht="18" customHeight="1" hidden="1">
      <c r="A303" s="164" t="s">
        <v>578</v>
      </c>
      <c r="B303" s="378"/>
      <c r="C303" s="28" t="s">
        <v>342</v>
      </c>
      <c r="D303" s="1" t="s">
        <v>553</v>
      </c>
      <c r="E303" s="1" t="s">
        <v>582</v>
      </c>
      <c r="F303" s="362"/>
      <c r="T303" s="136"/>
      <c r="U303" s="136"/>
    </row>
    <row r="304" spans="1:21" s="29" customFormat="1" ht="12.75" hidden="1">
      <c r="A304" s="31" t="s">
        <v>619</v>
      </c>
      <c r="B304" s="378"/>
      <c r="C304" s="28" t="s">
        <v>342</v>
      </c>
      <c r="D304" s="1" t="s">
        <v>553</v>
      </c>
      <c r="E304" s="1" t="s">
        <v>585</v>
      </c>
      <c r="F304" s="362"/>
      <c r="T304" s="136"/>
      <c r="U304" s="136"/>
    </row>
    <row r="305" spans="1:21" s="29" customFormat="1" ht="12.75" hidden="1">
      <c r="A305" s="31" t="s">
        <v>552</v>
      </c>
      <c r="B305" s="378"/>
      <c r="C305" s="28" t="s">
        <v>342</v>
      </c>
      <c r="D305" s="1" t="s">
        <v>551</v>
      </c>
      <c r="E305" s="1"/>
      <c r="F305" s="362">
        <f>F306</f>
        <v>0</v>
      </c>
      <c r="T305" s="136"/>
      <c r="U305" s="136"/>
    </row>
    <row r="306" spans="1:21" s="29" customFormat="1" ht="25.5" hidden="1">
      <c r="A306" s="31" t="s">
        <v>361</v>
      </c>
      <c r="B306" s="378"/>
      <c r="C306" s="28" t="s">
        <v>342</v>
      </c>
      <c r="D306" s="1" t="s">
        <v>551</v>
      </c>
      <c r="E306" s="1" t="s">
        <v>381</v>
      </c>
      <c r="F306" s="362"/>
      <c r="T306" s="136"/>
      <c r="U306" s="136"/>
    </row>
    <row r="307" spans="1:21" s="29" customFormat="1" ht="12.75" hidden="1">
      <c r="A307" s="31" t="s">
        <v>528</v>
      </c>
      <c r="B307" s="378"/>
      <c r="C307" s="28" t="s">
        <v>342</v>
      </c>
      <c r="D307" s="1" t="s">
        <v>527</v>
      </c>
      <c r="E307" s="1"/>
      <c r="F307" s="362">
        <f>F308</f>
        <v>0</v>
      </c>
      <c r="T307" s="136"/>
      <c r="U307" s="136"/>
    </row>
    <row r="308" spans="1:21" s="29" customFormat="1" ht="12.75" hidden="1">
      <c r="A308" s="31" t="s">
        <v>619</v>
      </c>
      <c r="B308" s="378"/>
      <c r="C308" s="28" t="s">
        <v>342</v>
      </c>
      <c r="D308" s="1" t="s">
        <v>527</v>
      </c>
      <c r="E308" s="1" t="s">
        <v>585</v>
      </c>
      <c r="F308" s="362"/>
      <c r="T308" s="136"/>
      <c r="U308" s="136"/>
    </row>
    <row r="309" spans="1:21" s="99" customFormat="1" ht="42.75">
      <c r="A309" s="88" t="s">
        <v>506</v>
      </c>
      <c r="B309" s="378"/>
      <c r="C309" s="90" t="s">
        <v>342</v>
      </c>
      <c r="D309" s="89" t="s">
        <v>142</v>
      </c>
      <c r="E309" s="89"/>
      <c r="F309" s="357">
        <f>F310+F327</f>
        <v>6580.5</v>
      </c>
      <c r="H309" s="144"/>
      <c r="P309" s="102"/>
      <c r="T309" s="144"/>
      <c r="U309" s="144"/>
    </row>
    <row r="310" spans="1:21" s="59" customFormat="1" ht="51">
      <c r="A310" s="25" t="s">
        <v>453</v>
      </c>
      <c r="B310" s="378"/>
      <c r="C310" s="20" t="s">
        <v>342</v>
      </c>
      <c r="D310" s="21" t="s">
        <v>141</v>
      </c>
      <c r="E310" s="21"/>
      <c r="F310" s="338">
        <f>F311</f>
        <v>4821.5</v>
      </c>
      <c r="H310" s="141"/>
      <c r="P310" s="18"/>
      <c r="T310" s="141"/>
      <c r="U310" s="141"/>
    </row>
    <row r="311" spans="1:21" s="59" customFormat="1" ht="25.5">
      <c r="A311" s="25" t="s">
        <v>139</v>
      </c>
      <c r="B311" s="378"/>
      <c r="C311" s="20" t="s">
        <v>342</v>
      </c>
      <c r="D311" s="21" t="s">
        <v>140</v>
      </c>
      <c r="E311" s="21"/>
      <c r="F311" s="338">
        <f>F312+F317</f>
        <v>4821.5</v>
      </c>
      <c r="H311" s="141"/>
      <c r="P311" s="18"/>
      <c r="T311" s="141"/>
      <c r="U311" s="141"/>
    </row>
    <row r="312" spans="1:6" ht="63.75">
      <c r="A312" s="31" t="s">
        <v>454</v>
      </c>
      <c r="B312" s="378"/>
      <c r="C312" s="28" t="s">
        <v>342</v>
      </c>
      <c r="D312" s="1" t="s">
        <v>143</v>
      </c>
      <c r="E312" s="1"/>
      <c r="F312" s="362">
        <f>F313+F314+F315+F316</f>
        <v>4521.5</v>
      </c>
    </row>
    <row r="313" spans="1:21" ht="15.75" customHeight="1">
      <c r="A313" s="164" t="s">
        <v>578</v>
      </c>
      <c r="B313" s="378"/>
      <c r="C313" s="28" t="s">
        <v>342</v>
      </c>
      <c r="D313" s="1" t="s">
        <v>143</v>
      </c>
      <c r="E313" s="1" t="s">
        <v>582</v>
      </c>
      <c r="F313" s="362">
        <f>2961.38+2.1-88.38+6</f>
        <v>2881.1</v>
      </c>
      <c r="T313" s="136"/>
      <c r="U313" s="382"/>
    </row>
    <row r="314" spans="1:6" ht="25.5" hidden="1">
      <c r="A314" s="31" t="s">
        <v>379</v>
      </c>
      <c r="B314" s="378"/>
      <c r="C314" s="28" t="s">
        <v>342</v>
      </c>
      <c r="D314" s="1" t="s">
        <v>143</v>
      </c>
      <c r="E314" s="1" t="s">
        <v>380</v>
      </c>
      <c r="F314" s="362">
        <v>0</v>
      </c>
    </row>
    <row r="315" spans="1:6" ht="27" customHeight="1">
      <c r="A315" s="31" t="s">
        <v>575</v>
      </c>
      <c r="B315" s="378"/>
      <c r="C315" s="28" t="s">
        <v>342</v>
      </c>
      <c r="D315" s="1" t="s">
        <v>143</v>
      </c>
      <c r="E315" s="36">
        <v>240</v>
      </c>
      <c r="F315" s="362">
        <f>1918.4-35-250-50+80-18-6</f>
        <v>1639.4</v>
      </c>
    </row>
    <row r="316" spans="1:21" s="19" customFormat="1" ht="18.75" customHeight="1">
      <c r="A316" s="3" t="s">
        <v>579</v>
      </c>
      <c r="B316" s="378"/>
      <c r="C316" s="28" t="s">
        <v>342</v>
      </c>
      <c r="D316" s="1" t="s">
        <v>143</v>
      </c>
      <c r="E316" s="1" t="s">
        <v>583</v>
      </c>
      <c r="F316" s="362">
        <v>1</v>
      </c>
      <c r="H316" s="134"/>
      <c r="T316" s="134"/>
      <c r="U316" s="134"/>
    </row>
    <row r="317" spans="1:21" s="19" customFormat="1" ht="18.75" customHeight="1">
      <c r="A317" s="3" t="s">
        <v>328</v>
      </c>
      <c r="B317" s="378"/>
      <c r="C317" s="28" t="s">
        <v>342</v>
      </c>
      <c r="D317" s="1" t="s">
        <v>310</v>
      </c>
      <c r="E317" s="1"/>
      <c r="F317" s="362">
        <f>F318</f>
        <v>300</v>
      </c>
      <c r="H317" s="134"/>
      <c r="T317" s="134"/>
      <c r="U317" s="134"/>
    </row>
    <row r="318" spans="1:21" s="19" customFormat="1" ht="18.75" customHeight="1">
      <c r="A318" s="31" t="s">
        <v>575</v>
      </c>
      <c r="B318" s="378"/>
      <c r="C318" s="28" t="s">
        <v>342</v>
      </c>
      <c r="D318" s="1" t="s">
        <v>310</v>
      </c>
      <c r="E318" s="1" t="s">
        <v>588</v>
      </c>
      <c r="F318" s="362">
        <v>300</v>
      </c>
      <c r="H318" s="134"/>
      <c r="T318" s="134"/>
      <c r="U318" s="134"/>
    </row>
    <row r="319" spans="1:21" s="26" customFormat="1" ht="38.25">
      <c r="A319" s="25" t="s">
        <v>456</v>
      </c>
      <c r="B319" s="378"/>
      <c r="C319" s="20" t="s">
        <v>342</v>
      </c>
      <c r="D319" s="21" t="s">
        <v>144</v>
      </c>
      <c r="E319" s="21"/>
      <c r="F319" s="338">
        <f>F320</f>
        <v>7535.1</v>
      </c>
      <c r="H319" s="138"/>
      <c r="P319" s="62"/>
      <c r="T319" s="138"/>
      <c r="U319" s="138"/>
    </row>
    <row r="320" spans="1:21" s="26" customFormat="1" ht="25.5">
      <c r="A320" s="25" t="s">
        <v>145</v>
      </c>
      <c r="B320" s="378"/>
      <c r="C320" s="20" t="s">
        <v>342</v>
      </c>
      <c r="D320" s="21" t="s">
        <v>255</v>
      </c>
      <c r="E320" s="21"/>
      <c r="F320" s="338">
        <f>F321+F324+F326</f>
        <v>7535.1</v>
      </c>
      <c r="H320" s="138"/>
      <c r="P320" s="62"/>
      <c r="T320" s="138"/>
      <c r="U320" s="138"/>
    </row>
    <row r="321" spans="1:21" s="26" customFormat="1" ht="76.5">
      <c r="A321" s="31" t="s">
        <v>455</v>
      </c>
      <c r="B321" s="378"/>
      <c r="C321" s="28" t="s">
        <v>342</v>
      </c>
      <c r="D321" s="1" t="s">
        <v>146</v>
      </c>
      <c r="E321" s="1"/>
      <c r="F321" s="362">
        <f>F322</f>
        <v>7424.2</v>
      </c>
      <c r="H321" s="138"/>
      <c r="P321" s="62"/>
      <c r="T321" s="138"/>
      <c r="U321" s="138"/>
    </row>
    <row r="322" spans="1:21" s="29" customFormat="1" ht="12.75" customHeight="1">
      <c r="A322" s="3" t="s">
        <v>584</v>
      </c>
      <c r="B322" s="378"/>
      <c r="C322" s="28" t="s">
        <v>342</v>
      </c>
      <c r="D322" s="1" t="s">
        <v>146</v>
      </c>
      <c r="E322" s="1" t="s">
        <v>585</v>
      </c>
      <c r="F322" s="362">
        <f>7492.2-34-34</f>
        <v>7424.2</v>
      </c>
      <c r="H322" s="136"/>
      <c r="T322" s="136"/>
      <c r="U322" s="136"/>
    </row>
    <row r="323" spans="1:21" s="29" customFormat="1" ht="19.5" customHeight="1">
      <c r="A323" s="3" t="s">
        <v>292</v>
      </c>
      <c r="B323" s="378"/>
      <c r="C323" s="28" t="s">
        <v>342</v>
      </c>
      <c r="D323" s="1" t="s">
        <v>282</v>
      </c>
      <c r="E323" s="1"/>
      <c r="F323" s="362">
        <f>F324</f>
        <v>100.8</v>
      </c>
      <c r="H323" s="136"/>
      <c r="T323" s="136"/>
      <c r="U323" s="136"/>
    </row>
    <row r="324" spans="1:21" s="29" customFormat="1" ht="15" customHeight="1">
      <c r="A324" s="3" t="s">
        <v>584</v>
      </c>
      <c r="B324" s="378"/>
      <c r="C324" s="28" t="s">
        <v>342</v>
      </c>
      <c r="D324" s="1" t="s">
        <v>282</v>
      </c>
      <c r="E324" s="1" t="s">
        <v>585</v>
      </c>
      <c r="F324" s="362">
        <v>100.8</v>
      </c>
      <c r="H324" s="136"/>
      <c r="T324" s="136"/>
      <c r="U324" s="136"/>
    </row>
    <row r="325" spans="1:21" s="29" customFormat="1" ht="19.5" customHeight="1">
      <c r="A325" s="3" t="s">
        <v>292</v>
      </c>
      <c r="B325" s="378"/>
      <c r="C325" s="28"/>
      <c r="D325" s="1" t="s">
        <v>283</v>
      </c>
      <c r="E325" s="1"/>
      <c r="F325" s="362">
        <f>F326</f>
        <v>10.1</v>
      </c>
      <c r="H325" s="136"/>
      <c r="T325" s="136"/>
      <c r="U325" s="136"/>
    </row>
    <row r="326" spans="1:21" s="29" customFormat="1" ht="15" customHeight="1">
      <c r="A326" s="3" t="s">
        <v>584</v>
      </c>
      <c r="B326" s="378"/>
      <c r="C326" s="28" t="s">
        <v>342</v>
      </c>
      <c r="D326" s="1" t="s">
        <v>283</v>
      </c>
      <c r="E326" s="1" t="s">
        <v>585</v>
      </c>
      <c r="F326" s="362">
        <v>10.1</v>
      </c>
      <c r="H326" s="136"/>
      <c r="T326" s="136"/>
      <c r="U326" s="136"/>
    </row>
    <row r="327" spans="1:21" s="19" customFormat="1" ht="44.25" customHeight="1">
      <c r="A327" s="47" t="s">
        <v>457</v>
      </c>
      <c r="B327" s="378"/>
      <c r="C327" s="20" t="s">
        <v>342</v>
      </c>
      <c r="D327" s="51" t="s">
        <v>149</v>
      </c>
      <c r="E327" s="54"/>
      <c r="F327" s="364">
        <f>F328</f>
        <v>1759</v>
      </c>
      <c r="H327" s="134"/>
      <c r="T327" s="134"/>
      <c r="U327" s="134"/>
    </row>
    <row r="328" spans="1:21" s="19" customFormat="1" ht="25.5">
      <c r="A328" s="47" t="s">
        <v>147</v>
      </c>
      <c r="B328" s="378"/>
      <c r="C328" s="20" t="s">
        <v>342</v>
      </c>
      <c r="D328" s="51" t="s">
        <v>148</v>
      </c>
      <c r="E328" s="54"/>
      <c r="F328" s="364">
        <f>F329+F333</f>
        <v>1759</v>
      </c>
      <c r="H328" s="134"/>
      <c r="T328" s="134"/>
      <c r="U328" s="134"/>
    </row>
    <row r="329" spans="1:21" s="19" customFormat="1" ht="63.75">
      <c r="A329" s="52" t="s">
        <v>458</v>
      </c>
      <c r="B329" s="378"/>
      <c r="C329" s="28" t="s">
        <v>342</v>
      </c>
      <c r="D329" s="43" t="s">
        <v>150</v>
      </c>
      <c r="E329" s="54"/>
      <c r="F329" s="339">
        <f>F330+F331</f>
        <v>1654</v>
      </c>
      <c r="H329" s="134"/>
      <c r="T329" s="134"/>
      <c r="U329" s="134"/>
    </row>
    <row r="330" spans="1:21" s="26" customFormat="1" ht="27.75" customHeight="1">
      <c r="A330" s="31" t="s">
        <v>575</v>
      </c>
      <c r="B330" s="378"/>
      <c r="C330" s="28" t="s">
        <v>342</v>
      </c>
      <c r="D330" s="43" t="s">
        <v>150</v>
      </c>
      <c r="E330" s="36">
        <v>240</v>
      </c>
      <c r="F330" s="362">
        <f>100+54+500-50-54</f>
        <v>550</v>
      </c>
      <c r="H330" s="138"/>
      <c r="P330" s="62"/>
      <c r="T330" s="138"/>
      <c r="U330" s="138"/>
    </row>
    <row r="331" spans="1:21" s="29" customFormat="1" ht="15" customHeight="1">
      <c r="A331" s="3" t="s">
        <v>584</v>
      </c>
      <c r="B331" s="378"/>
      <c r="C331" s="28" t="s">
        <v>342</v>
      </c>
      <c r="D331" s="43" t="s">
        <v>150</v>
      </c>
      <c r="E331" s="1" t="s">
        <v>585</v>
      </c>
      <c r="F331" s="362">
        <f>1000+54+50</f>
        <v>1104</v>
      </c>
      <c r="H331" s="136"/>
      <c r="T331" s="136"/>
      <c r="U331" s="136"/>
    </row>
    <row r="332" spans="1:21" s="29" customFormat="1" ht="15" customHeight="1">
      <c r="A332" s="3" t="s">
        <v>291</v>
      </c>
      <c r="B332" s="378"/>
      <c r="C332" s="28" t="s">
        <v>342</v>
      </c>
      <c r="D332" s="43" t="s">
        <v>284</v>
      </c>
      <c r="E332" s="1"/>
      <c r="F332" s="362">
        <f>F333</f>
        <v>105</v>
      </c>
      <c r="H332" s="136"/>
      <c r="T332" s="136"/>
      <c r="U332" s="136"/>
    </row>
    <row r="333" spans="1:21" s="29" customFormat="1" ht="15" customHeight="1">
      <c r="A333" s="3" t="s">
        <v>584</v>
      </c>
      <c r="B333" s="378"/>
      <c r="C333" s="28" t="s">
        <v>342</v>
      </c>
      <c r="D333" s="43" t="s">
        <v>284</v>
      </c>
      <c r="E333" s="1" t="s">
        <v>585</v>
      </c>
      <c r="F333" s="362">
        <v>105</v>
      </c>
      <c r="H333" s="136"/>
      <c r="T333" s="136"/>
      <c r="U333" s="136"/>
    </row>
    <row r="334" spans="1:21" s="110" customFormat="1" ht="15">
      <c r="A334" s="88" t="s">
        <v>401</v>
      </c>
      <c r="B334" s="378"/>
      <c r="C334" s="90" t="s">
        <v>402</v>
      </c>
      <c r="D334" s="89"/>
      <c r="E334" s="89"/>
      <c r="F334" s="357">
        <f>F335+F341</f>
        <v>4366.12758</v>
      </c>
      <c r="H334" s="137"/>
      <c r="T334" s="137"/>
      <c r="U334" s="137"/>
    </row>
    <row r="335" spans="1:21" s="110" customFormat="1" ht="15">
      <c r="A335" s="88" t="s">
        <v>358</v>
      </c>
      <c r="B335" s="378"/>
      <c r="C335" s="90" t="s">
        <v>396</v>
      </c>
      <c r="D335" s="89"/>
      <c r="E335" s="89"/>
      <c r="F335" s="357">
        <f>F336</f>
        <v>1120</v>
      </c>
      <c r="H335" s="137"/>
      <c r="T335" s="137"/>
      <c r="U335" s="137"/>
    </row>
    <row r="336" spans="1:21" s="68" customFormat="1" ht="25.5">
      <c r="A336" s="23" t="s">
        <v>461</v>
      </c>
      <c r="B336" s="378"/>
      <c r="C336" s="20" t="s">
        <v>396</v>
      </c>
      <c r="D336" s="21" t="s">
        <v>161</v>
      </c>
      <c r="E336" s="21"/>
      <c r="F336" s="338">
        <f>F337</f>
        <v>1120</v>
      </c>
      <c r="H336" s="146"/>
      <c r="P336" s="19"/>
      <c r="T336" s="146"/>
      <c r="U336" s="146"/>
    </row>
    <row r="337" spans="1:21" s="68" customFormat="1" ht="51">
      <c r="A337" s="25" t="s">
        <v>462</v>
      </c>
      <c r="B337" s="378"/>
      <c r="C337" s="20" t="s">
        <v>396</v>
      </c>
      <c r="D337" s="21" t="s">
        <v>160</v>
      </c>
      <c r="E337" s="21"/>
      <c r="F337" s="338">
        <f>F339</f>
        <v>1120</v>
      </c>
      <c r="H337" s="146"/>
      <c r="P337" s="19"/>
      <c r="T337" s="146"/>
      <c r="U337" s="146"/>
    </row>
    <row r="338" spans="1:21" s="68" customFormat="1" ht="25.5">
      <c r="A338" s="25" t="s">
        <v>152</v>
      </c>
      <c r="B338" s="378"/>
      <c r="C338" s="20" t="s">
        <v>396</v>
      </c>
      <c r="D338" s="21" t="s">
        <v>153</v>
      </c>
      <c r="E338" s="21"/>
      <c r="F338" s="338">
        <f>F339</f>
        <v>1120</v>
      </c>
      <c r="H338" s="146"/>
      <c r="P338" s="19"/>
      <c r="T338" s="146"/>
      <c r="U338" s="146"/>
    </row>
    <row r="339" spans="1:21" s="29" customFormat="1" ht="51">
      <c r="A339" s="3" t="s">
        <v>463</v>
      </c>
      <c r="B339" s="378"/>
      <c r="C339" s="28" t="s">
        <v>396</v>
      </c>
      <c r="D339" s="1" t="s">
        <v>154</v>
      </c>
      <c r="E339" s="1"/>
      <c r="F339" s="362">
        <f>F340</f>
        <v>1120</v>
      </c>
      <c r="H339" s="136"/>
      <c r="T339" s="136"/>
      <c r="U339" s="136"/>
    </row>
    <row r="340" spans="1:21" s="29" customFormat="1" ht="27.75" customHeight="1">
      <c r="A340" s="3" t="s">
        <v>586</v>
      </c>
      <c r="B340" s="378"/>
      <c r="C340" s="28" t="s">
        <v>396</v>
      </c>
      <c r="D340" s="1" t="s">
        <v>154</v>
      </c>
      <c r="E340" s="1" t="s">
        <v>587</v>
      </c>
      <c r="F340" s="362">
        <v>1120</v>
      </c>
      <c r="H340" s="136"/>
      <c r="T340" s="136"/>
      <c r="U340" s="136"/>
    </row>
    <row r="341" spans="1:21" s="110" customFormat="1" ht="15">
      <c r="A341" s="88" t="s">
        <v>389</v>
      </c>
      <c r="B341" s="378"/>
      <c r="C341" s="90" t="s">
        <v>388</v>
      </c>
      <c r="D341" s="89"/>
      <c r="E341" s="89"/>
      <c r="F341" s="357">
        <f>F346+F342</f>
        <v>3246.1275800000003</v>
      </c>
      <c r="H341" s="137"/>
      <c r="T341" s="137"/>
      <c r="U341" s="137"/>
    </row>
    <row r="342" spans="1:6" ht="12.75" hidden="1">
      <c r="A342" s="23" t="s">
        <v>428</v>
      </c>
      <c r="B342" s="378"/>
      <c r="C342" s="65" t="s">
        <v>388</v>
      </c>
      <c r="D342" s="40" t="s">
        <v>338</v>
      </c>
      <c r="E342" s="40"/>
      <c r="F342" s="359">
        <f>F343</f>
        <v>0</v>
      </c>
    </row>
    <row r="343" spans="1:6" ht="12.75" hidden="1">
      <c r="A343" s="25" t="s">
        <v>395</v>
      </c>
      <c r="B343" s="378"/>
      <c r="C343" s="65" t="s">
        <v>388</v>
      </c>
      <c r="D343" s="21" t="s">
        <v>392</v>
      </c>
      <c r="E343" s="21"/>
      <c r="F343" s="338">
        <f>F344</f>
        <v>0</v>
      </c>
    </row>
    <row r="344" spans="1:21" s="19" customFormat="1" ht="25.5" hidden="1">
      <c r="A344" s="46" t="s">
        <v>517</v>
      </c>
      <c r="B344" s="378"/>
      <c r="C344" s="65" t="s">
        <v>388</v>
      </c>
      <c r="D344" s="36" t="s">
        <v>516</v>
      </c>
      <c r="E344" s="36"/>
      <c r="F344" s="360">
        <f>F345</f>
        <v>0</v>
      </c>
      <c r="H344" s="134"/>
      <c r="T344" s="134"/>
      <c r="U344" s="134"/>
    </row>
    <row r="345" spans="1:21" s="19" customFormat="1" ht="39" hidden="1">
      <c r="A345" s="46" t="s">
        <v>518</v>
      </c>
      <c r="B345" s="378"/>
      <c r="C345" s="65" t="s">
        <v>388</v>
      </c>
      <c r="D345" s="36" t="s">
        <v>516</v>
      </c>
      <c r="E345" s="38">
        <v>314</v>
      </c>
      <c r="F345" s="360"/>
      <c r="H345" s="134"/>
      <c r="T345" s="134"/>
      <c r="U345" s="134"/>
    </row>
    <row r="346" spans="1:21" s="68" customFormat="1" ht="51">
      <c r="A346" s="23" t="s">
        <v>459</v>
      </c>
      <c r="B346" s="378"/>
      <c r="C346" s="65" t="s">
        <v>388</v>
      </c>
      <c r="D346" s="21" t="s">
        <v>155</v>
      </c>
      <c r="E346" s="21"/>
      <c r="F346" s="338">
        <f>F347+F376</f>
        <v>3246.1275800000003</v>
      </c>
      <c r="H346" s="146"/>
      <c r="P346" s="19"/>
      <c r="T346" s="146"/>
      <c r="U346" s="146"/>
    </row>
    <row r="347" spans="1:21" s="68" customFormat="1" ht="89.25">
      <c r="A347" s="25" t="s">
        <v>253</v>
      </c>
      <c r="B347" s="378"/>
      <c r="C347" s="65" t="s">
        <v>388</v>
      </c>
      <c r="D347" s="21" t="s">
        <v>157</v>
      </c>
      <c r="E347" s="21"/>
      <c r="F347" s="338">
        <f>F348</f>
        <v>2288.128</v>
      </c>
      <c r="H347" s="146"/>
      <c r="P347" s="19"/>
      <c r="T347" s="146"/>
      <c r="U347" s="146"/>
    </row>
    <row r="348" spans="1:21" s="68" customFormat="1" ht="38.25">
      <c r="A348" s="25" t="s">
        <v>158</v>
      </c>
      <c r="B348" s="378"/>
      <c r="C348" s="65" t="s">
        <v>388</v>
      </c>
      <c r="D348" s="21" t="s">
        <v>156</v>
      </c>
      <c r="E348" s="21"/>
      <c r="F348" s="338">
        <f>F349+F352+F358+F361</f>
        <v>2288.128</v>
      </c>
      <c r="H348" s="146"/>
      <c r="P348" s="19"/>
      <c r="T348" s="146"/>
      <c r="U348" s="146"/>
    </row>
    <row r="349" spans="1:21" s="29" customFormat="1" ht="18" customHeight="1">
      <c r="A349" s="30" t="s">
        <v>252</v>
      </c>
      <c r="B349" s="378"/>
      <c r="C349" s="66" t="s">
        <v>388</v>
      </c>
      <c r="D349" s="1" t="s">
        <v>294</v>
      </c>
      <c r="E349" s="1"/>
      <c r="F349" s="362">
        <f>F351</f>
        <v>892.297</v>
      </c>
      <c r="H349" s="136"/>
      <c r="T349" s="136"/>
      <c r="U349" s="136"/>
    </row>
    <row r="350" spans="1:21" s="62" customFormat="1" ht="12" customHeight="1" hidden="1">
      <c r="A350" s="31" t="s">
        <v>346</v>
      </c>
      <c r="B350" s="378"/>
      <c r="C350" s="66" t="s">
        <v>388</v>
      </c>
      <c r="D350" s="1" t="s">
        <v>460</v>
      </c>
      <c r="E350" s="1" t="s">
        <v>383</v>
      </c>
      <c r="F350" s="362"/>
      <c r="H350" s="145"/>
      <c r="T350" s="145"/>
      <c r="U350" s="145"/>
    </row>
    <row r="351" spans="1:21" s="62" customFormat="1" ht="16.5" customHeight="1">
      <c r="A351" s="3" t="s">
        <v>586</v>
      </c>
      <c r="B351" s="378"/>
      <c r="C351" s="66" t="s">
        <v>388</v>
      </c>
      <c r="D351" s="1" t="s">
        <v>294</v>
      </c>
      <c r="E351" s="1" t="s">
        <v>587</v>
      </c>
      <c r="F351" s="362">
        <f>1000-107.703</f>
        <v>892.297</v>
      </c>
      <c r="H351" s="145"/>
      <c r="T351" s="145"/>
      <c r="U351" s="145"/>
    </row>
    <row r="352" spans="1:21" s="29" customFormat="1" ht="25.5">
      <c r="A352" s="30" t="s">
        <v>548</v>
      </c>
      <c r="B352" s="378"/>
      <c r="C352" s="66" t="s">
        <v>388</v>
      </c>
      <c r="D352" s="1" t="s">
        <v>316</v>
      </c>
      <c r="E352" s="1"/>
      <c r="F352" s="362">
        <f>F353+F354</f>
        <v>215</v>
      </c>
      <c r="T352" s="136"/>
      <c r="U352" s="136"/>
    </row>
    <row r="353" spans="1:21" s="62" customFormat="1" ht="12.75" hidden="1">
      <c r="A353" s="31" t="s">
        <v>346</v>
      </c>
      <c r="B353" s="378"/>
      <c r="C353" s="66" t="s">
        <v>388</v>
      </c>
      <c r="D353" s="1" t="s">
        <v>460</v>
      </c>
      <c r="E353" s="1" t="s">
        <v>383</v>
      </c>
      <c r="F353" s="362"/>
      <c r="T353" s="145"/>
      <c r="U353" s="145"/>
    </row>
    <row r="354" spans="1:21" s="62" customFormat="1" ht="28.5" customHeight="1">
      <c r="A354" s="3" t="s">
        <v>114</v>
      </c>
      <c r="B354" s="378"/>
      <c r="C354" s="66" t="s">
        <v>388</v>
      </c>
      <c r="D354" s="1" t="s">
        <v>316</v>
      </c>
      <c r="E354" s="1" t="s">
        <v>587</v>
      </c>
      <c r="F354" s="362">
        <v>215</v>
      </c>
      <c r="T354" s="145"/>
      <c r="U354" s="145"/>
    </row>
    <row r="355" spans="1:21" s="29" customFormat="1" ht="39" hidden="1">
      <c r="A355" s="30" t="s">
        <v>563</v>
      </c>
      <c r="B355" s="378"/>
      <c r="C355" s="66" t="s">
        <v>388</v>
      </c>
      <c r="D355" s="1" t="s">
        <v>549</v>
      </c>
      <c r="E355" s="1"/>
      <c r="F355" s="362">
        <f>F356+F357</f>
        <v>0</v>
      </c>
      <c r="T355" s="136"/>
      <c r="U355" s="136"/>
    </row>
    <row r="356" spans="1:21" s="62" customFormat="1" ht="12.75" hidden="1">
      <c r="A356" s="31" t="s">
        <v>346</v>
      </c>
      <c r="B356" s="379"/>
      <c r="C356" s="66" t="s">
        <v>388</v>
      </c>
      <c r="D356" s="1" t="s">
        <v>460</v>
      </c>
      <c r="E356" s="1" t="s">
        <v>383</v>
      </c>
      <c r="F356" s="362"/>
      <c r="T356" s="145"/>
      <c r="U356" s="145"/>
    </row>
    <row r="357" spans="1:21" s="62" customFormat="1" ht="28.5" customHeight="1" hidden="1">
      <c r="A357" s="3" t="s">
        <v>114</v>
      </c>
      <c r="B357" s="391"/>
      <c r="C357" s="66" t="s">
        <v>388</v>
      </c>
      <c r="D357" s="1" t="s">
        <v>549</v>
      </c>
      <c r="E357" s="1" t="s">
        <v>587</v>
      </c>
      <c r="F357" s="362"/>
      <c r="T357" s="145"/>
      <c r="U357" s="145"/>
    </row>
    <row r="358" spans="1:21" s="29" customFormat="1" ht="25.5">
      <c r="A358" s="30" t="s">
        <v>550</v>
      </c>
      <c r="B358" s="58"/>
      <c r="C358" s="66" t="s">
        <v>388</v>
      </c>
      <c r="D358" s="1" t="s">
        <v>318</v>
      </c>
      <c r="E358" s="1"/>
      <c r="F358" s="362">
        <f>F359+F360</f>
        <v>1073.128</v>
      </c>
      <c r="T358" s="136"/>
      <c r="U358" s="136"/>
    </row>
    <row r="359" spans="1:21" s="62" customFormat="1" ht="12.75" hidden="1">
      <c r="A359" s="31" t="s">
        <v>346</v>
      </c>
      <c r="B359" s="58"/>
      <c r="C359" s="66" t="s">
        <v>388</v>
      </c>
      <c r="D359" s="1" t="s">
        <v>460</v>
      </c>
      <c r="E359" s="1" t="s">
        <v>383</v>
      </c>
      <c r="F359" s="362"/>
      <c r="T359" s="145"/>
      <c r="U359" s="145"/>
    </row>
    <row r="360" spans="1:21" s="62" customFormat="1" ht="25.5">
      <c r="A360" s="31" t="s">
        <v>317</v>
      </c>
      <c r="B360" s="58"/>
      <c r="C360" s="66" t="s">
        <v>388</v>
      </c>
      <c r="D360" s="1" t="s">
        <v>318</v>
      </c>
      <c r="E360" s="1" t="s">
        <v>587</v>
      </c>
      <c r="F360" s="362">
        <v>1073.128</v>
      </c>
      <c r="T360" s="145"/>
      <c r="U360" s="145"/>
    </row>
    <row r="361" spans="1:21" s="29" customFormat="1" ht="25.5">
      <c r="A361" s="30" t="s">
        <v>550</v>
      </c>
      <c r="B361" s="58"/>
      <c r="C361" s="66" t="s">
        <v>388</v>
      </c>
      <c r="D361" s="1" t="s">
        <v>319</v>
      </c>
      <c r="E361" s="1"/>
      <c r="F361" s="362">
        <f>F362+F363</f>
        <v>107.703</v>
      </c>
      <c r="T361" s="136"/>
      <c r="U361" s="136"/>
    </row>
    <row r="362" spans="1:21" s="62" customFormat="1" ht="25.5">
      <c r="A362" s="31" t="s">
        <v>317</v>
      </c>
      <c r="B362" s="58"/>
      <c r="C362" s="66" t="s">
        <v>388</v>
      </c>
      <c r="D362" s="1" t="s">
        <v>319</v>
      </c>
      <c r="E362" s="1" t="s">
        <v>587</v>
      </c>
      <c r="F362" s="362">
        <v>107.703</v>
      </c>
      <c r="T362" s="145"/>
      <c r="U362" s="145"/>
    </row>
    <row r="363" spans="1:21" s="101" customFormat="1" ht="14.25" hidden="1">
      <c r="A363" s="88" t="s">
        <v>345</v>
      </c>
      <c r="B363" s="58"/>
      <c r="C363" s="90" t="s">
        <v>344</v>
      </c>
      <c r="D363" s="89"/>
      <c r="E363" s="89"/>
      <c r="F363" s="357">
        <f>F364+F368</f>
        <v>0</v>
      </c>
      <c r="H363" s="135"/>
      <c r="T363" s="135"/>
      <c r="U363" s="135"/>
    </row>
    <row r="364" spans="1:21" s="63" customFormat="1" ht="25.5" hidden="1">
      <c r="A364" s="23" t="s">
        <v>464</v>
      </c>
      <c r="B364" s="58"/>
      <c r="C364" s="20" t="s">
        <v>344</v>
      </c>
      <c r="D364" s="21" t="s">
        <v>339</v>
      </c>
      <c r="E364" s="21"/>
      <c r="F364" s="338">
        <f>F365</f>
        <v>0</v>
      </c>
      <c r="H364" s="140"/>
      <c r="P364" s="29"/>
      <c r="T364" s="140"/>
      <c r="U364" s="140"/>
    </row>
    <row r="365" spans="1:21" s="63" customFormat="1" ht="39" hidden="1">
      <c r="A365" s="25" t="s">
        <v>465</v>
      </c>
      <c r="B365" s="58"/>
      <c r="C365" s="20" t="s">
        <v>344</v>
      </c>
      <c r="D365" s="21" t="s">
        <v>340</v>
      </c>
      <c r="E365" s="21"/>
      <c r="F365" s="338">
        <f>F366</f>
        <v>0</v>
      </c>
      <c r="H365" s="140"/>
      <c r="P365" s="29"/>
      <c r="T365" s="140"/>
      <c r="U365" s="140"/>
    </row>
    <row r="366" spans="1:21" s="29" customFormat="1" ht="51.75" hidden="1">
      <c r="A366" s="31" t="s">
        <v>572</v>
      </c>
      <c r="B366" s="58"/>
      <c r="C366" s="28" t="s">
        <v>344</v>
      </c>
      <c r="D366" s="1" t="s">
        <v>507</v>
      </c>
      <c r="E366" s="1"/>
      <c r="F366" s="362">
        <f>F367</f>
        <v>0</v>
      </c>
      <c r="H366" s="136"/>
      <c r="T366" s="136"/>
      <c r="U366" s="136"/>
    </row>
    <row r="367" spans="1:21" s="29" customFormat="1" ht="25.5" hidden="1">
      <c r="A367" s="31" t="s">
        <v>574</v>
      </c>
      <c r="B367" s="58"/>
      <c r="C367" s="28" t="s">
        <v>344</v>
      </c>
      <c r="D367" s="1" t="s">
        <v>507</v>
      </c>
      <c r="E367" s="36">
        <v>240</v>
      </c>
      <c r="F367" s="362">
        <f>2200-600-100-299-1201</f>
        <v>0</v>
      </c>
      <c r="H367" s="136"/>
      <c r="T367" s="136"/>
      <c r="U367" s="136"/>
    </row>
    <row r="368" spans="1:21" s="29" customFormat="1" ht="12.75" hidden="1">
      <c r="A368" s="23" t="s">
        <v>428</v>
      </c>
      <c r="B368" s="58"/>
      <c r="C368" s="65" t="s">
        <v>344</v>
      </c>
      <c r="D368" s="40" t="s">
        <v>338</v>
      </c>
      <c r="E368" s="21"/>
      <c r="F368" s="338">
        <f>F369</f>
        <v>0</v>
      </c>
      <c r="T368" s="136"/>
      <c r="U368" s="136"/>
    </row>
    <row r="369" spans="1:21" s="29" customFormat="1" ht="12.75" hidden="1">
      <c r="A369" s="25" t="s">
        <v>395</v>
      </c>
      <c r="B369" s="58"/>
      <c r="C369" s="65" t="s">
        <v>344</v>
      </c>
      <c r="D369" s="21" t="s">
        <v>392</v>
      </c>
      <c r="E369" s="1"/>
      <c r="F369" s="362">
        <f>F370+F372+F374</f>
        <v>0</v>
      </c>
      <c r="T369" s="136"/>
      <c r="U369" s="136"/>
    </row>
    <row r="370" spans="1:21" s="29" customFormat="1" ht="12.75" hidden="1">
      <c r="A370" s="31" t="s">
        <v>535</v>
      </c>
      <c r="B370" s="58"/>
      <c r="C370" s="66" t="s">
        <v>344</v>
      </c>
      <c r="D370" s="1" t="s">
        <v>534</v>
      </c>
      <c r="E370" s="1"/>
      <c r="F370" s="362">
        <f>F371</f>
        <v>0</v>
      </c>
      <c r="T370" s="136"/>
      <c r="U370" s="136"/>
    </row>
    <row r="371" spans="1:21" s="29" customFormat="1" ht="25.5" hidden="1">
      <c r="A371" s="31" t="s">
        <v>361</v>
      </c>
      <c r="B371" s="58"/>
      <c r="C371" s="66" t="s">
        <v>344</v>
      </c>
      <c r="D371" s="1" t="s">
        <v>534</v>
      </c>
      <c r="E371" s="1" t="s">
        <v>381</v>
      </c>
      <c r="F371" s="362"/>
      <c r="T371" s="136"/>
      <c r="U371" s="136"/>
    </row>
    <row r="372" spans="1:21" s="29" customFormat="1" ht="12.75" hidden="1">
      <c r="A372" s="31" t="s">
        <v>545</v>
      </c>
      <c r="B372" s="391"/>
      <c r="C372" s="66" t="s">
        <v>344</v>
      </c>
      <c r="D372" s="1" t="s">
        <v>538</v>
      </c>
      <c r="E372" s="1"/>
      <c r="F372" s="362">
        <f>F373</f>
        <v>0</v>
      </c>
      <c r="T372" s="136"/>
      <c r="U372" s="136"/>
    </row>
    <row r="373" spans="1:21" s="29" customFormat="1" ht="25.5" hidden="1">
      <c r="A373" s="31" t="s">
        <v>361</v>
      </c>
      <c r="B373" s="58"/>
      <c r="C373" s="66" t="s">
        <v>344</v>
      </c>
      <c r="D373" s="1" t="s">
        <v>538</v>
      </c>
      <c r="E373" s="1" t="s">
        <v>381</v>
      </c>
      <c r="F373" s="362"/>
      <c r="T373" s="136"/>
      <c r="U373" s="136"/>
    </row>
    <row r="374" spans="1:21" s="29" customFormat="1" ht="39" hidden="1">
      <c r="A374" s="31" t="s">
        <v>566</v>
      </c>
      <c r="B374" s="58"/>
      <c r="C374" s="66" t="s">
        <v>344</v>
      </c>
      <c r="D374" s="1" t="s">
        <v>557</v>
      </c>
      <c r="E374" s="1"/>
      <c r="F374" s="362">
        <f>F375</f>
        <v>0</v>
      </c>
      <c r="T374" s="136"/>
      <c r="U374" s="136"/>
    </row>
    <row r="375" spans="1:21" s="29" customFormat="1" ht="25.5" hidden="1">
      <c r="A375" s="31" t="s">
        <v>361</v>
      </c>
      <c r="B375" s="58"/>
      <c r="C375" s="66" t="s">
        <v>344</v>
      </c>
      <c r="D375" s="1" t="s">
        <v>557</v>
      </c>
      <c r="E375" s="1" t="s">
        <v>381</v>
      </c>
      <c r="F375" s="362"/>
      <c r="G375" s="155"/>
      <c r="T375" s="136"/>
      <c r="U375" s="136"/>
    </row>
    <row r="376" spans="1:21" s="68" customFormat="1" ht="89.25">
      <c r="A376" s="25" t="s">
        <v>239</v>
      </c>
      <c r="B376" s="58"/>
      <c r="C376" s="65" t="s">
        <v>388</v>
      </c>
      <c r="D376" s="21" t="s">
        <v>237</v>
      </c>
      <c r="E376" s="21"/>
      <c r="F376" s="338">
        <f>F377</f>
        <v>957.99958</v>
      </c>
      <c r="H376" s="146"/>
      <c r="P376" s="19"/>
      <c r="T376" s="146"/>
      <c r="U376" s="435"/>
    </row>
    <row r="377" spans="1:21" s="68" customFormat="1" ht="38.25">
      <c r="A377" s="25" t="s">
        <v>240</v>
      </c>
      <c r="B377" s="58"/>
      <c r="C377" s="65" t="s">
        <v>388</v>
      </c>
      <c r="D377" s="21" t="s">
        <v>238</v>
      </c>
      <c r="E377" s="21"/>
      <c r="F377" s="338">
        <f>F381+F378</f>
        <v>957.99958</v>
      </c>
      <c r="H377" s="146"/>
      <c r="P377" s="19"/>
      <c r="T377" s="146"/>
      <c r="U377" s="435"/>
    </row>
    <row r="378" spans="1:21" s="29" customFormat="1" ht="21" customHeight="1">
      <c r="A378" s="30" t="s">
        <v>252</v>
      </c>
      <c r="B378" s="58"/>
      <c r="C378" s="66" t="s">
        <v>388</v>
      </c>
      <c r="D378" s="1" t="s">
        <v>309</v>
      </c>
      <c r="E378" s="1"/>
      <c r="F378" s="362">
        <f>F380</f>
        <v>857.99958</v>
      </c>
      <c r="H378" s="136"/>
      <c r="T378" s="136"/>
      <c r="U378" s="431"/>
    </row>
    <row r="379" spans="1:21" s="62" customFormat="1" ht="12" customHeight="1" hidden="1">
      <c r="A379" s="31" t="s">
        <v>346</v>
      </c>
      <c r="B379" s="58"/>
      <c r="C379" s="66" t="s">
        <v>388</v>
      </c>
      <c r="D379" s="1" t="s">
        <v>303</v>
      </c>
      <c r="E379" s="1" t="s">
        <v>383</v>
      </c>
      <c r="F379" s="362"/>
      <c r="H379" s="145"/>
      <c r="T379" s="145"/>
      <c r="U379" s="436"/>
    </row>
    <row r="380" spans="1:21" s="62" customFormat="1" ht="16.5" customHeight="1">
      <c r="A380" s="3" t="s">
        <v>586</v>
      </c>
      <c r="B380" s="58"/>
      <c r="C380" s="66" t="s">
        <v>388</v>
      </c>
      <c r="D380" s="1" t="s">
        <v>309</v>
      </c>
      <c r="E380" s="1" t="s">
        <v>587</v>
      </c>
      <c r="F380" s="362">
        <v>857.99958</v>
      </c>
      <c r="H380" s="145"/>
      <c r="T380" s="145"/>
      <c r="U380" s="436"/>
    </row>
    <row r="381" spans="1:21" s="29" customFormat="1" ht="21" customHeight="1">
      <c r="A381" s="30" t="s">
        <v>252</v>
      </c>
      <c r="B381" s="58"/>
      <c r="C381" s="66" t="s">
        <v>388</v>
      </c>
      <c r="D381" s="1" t="s">
        <v>303</v>
      </c>
      <c r="E381" s="1"/>
      <c r="F381" s="362">
        <f>F383</f>
        <v>100</v>
      </c>
      <c r="H381" s="136"/>
      <c r="T381" s="136"/>
      <c r="U381" s="431"/>
    </row>
    <row r="382" spans="1:21" s="62" customFormat="1" ht="12" customHeight="1" hidden="1">
      <c r="A382" s="31" t="s">
        <v>346</v>
      </c>
      <c r="B382" s="58"/>
      <c r="C382" s="66" t="s">
        <v>388</v>
      </c>
      <c r="D382" s="1" t="s">
        <v>303</v>
      </c>
      <c r="E382" s="1" t="s">
        <v>383</v>
      </c>
      <c r="F382" s="362"/>
      <c r="H382" s="145"/>
      <c r="T382" s="145"/>
      <c r="U382" s="436"/>
    </row>
    <row r="383" spans="1:21" s="62" customFormat="1" ht="16.5" customHeight="1">
      <c r="A383" s="3" t="s">
        <v>586</v>
      </c>
      <c r="B383" s="58"/>
      <c r="C383" s="66" t="s">
        <v>388</v>
      </c>
      <c r="D383" s="1" t="s">
        <v>303</v>
      </c>
      <c r="E383" s="1" t="s">
        <v>587</v>
      </c>
      <c r="F383" s="362">
        <v>100</v>
      </c>
      <c r="H383" s="145"/>
      <c r="T383" s="145"/>
      <c r="U383" s="436"/>
    </row>
    <row r="384" spans="1:21" s="29" customFormat="1" ht="13.5" hidden="1">
      <c r="A384" s="88" t="s">
        <v>414</v>
      </c>
      <c r="B384" s="58"/>
      <c r="C384" s="65" t="s">
        <v>411</v>
      </c>
      <c r="D384" s="117"/>
      <c r="E384" s="1"/>
      <c r="F384" s="357">
        <f>F385</f>
        <v>0</v>
      </c>
      <c r="G384" s="155"/>
      <c r="T384" s="136"/>
      <c r="U384" s="431"/>
    </row>
    <row r="385" spans="1:21" s="29" customFormat="1" ht="13.5" hidden="1">
      <c r="A385" s="88" t="s">
        <v>391</v>
      </c>
      <c r="B385" s="58"/>
      <c r="C385" s="65" t="s">
        <v>390</v>
      </c>
      <c r="D385" s="117"/>
      <c r="E385" s="1"/>
      <c r="F385" s="357">
        <f>F386</f>
        <v>0</v>
      </c>
      <c r="G385" s="155"/>
      <c r="T385" s="136"/>
      <c r="U385" s="431"/>
    </row>
    <row r="386" spans="1:21" ht="12.75" hidden="1">
      <c r="A386" s="23" t="s">
        <v>428</v>
      </c>
      <c r="C386" s="65" t="s">
        <v>390</v>
      </c>
      <c r="D386" s="51" t="s">
        <v>132</v>
      </c>
      <c r="E386" s="54"/>
      <c r="F386" s="364">
        <f>F387</f>
        <v>0</v>
      </c>
      <c r="U386" s="431"/>
    </row>
    <row r="387" spans="1:21" ht="12.75" hidden="1">
      <c r="A387" s="25" t="s">
        <v>395</v>
      </c>
      <c r="C387" s="65" t="s">
        <v>390</v>
      </c>
      <c r="D387" s="51" t="s">
        <v>131</v>
      </c>
      <c r="E387" s="54"/>
      <c r="F387" s="364">
        <f>F388</f>
        <v>0</v>
      </c>
      <c r="U387" s="431"/>
    </row>
    <row r="388" spans="1:21" ht="12.75" hidden="1">
      <c r="A388" s="25" t="s">
        <v>395</v>
      </c>
      <c r="C388" s="65" t="s">
        <v>390</v>
      </c>
      <c r="D388" s="51" t="s">
        <v>130</v>
      </c>
      <c r="E388" s="54"/>
      <c r="F388" s="364">
        <f>F390</f>
        <v>0</v>
      </c>
      <c r="U388" s="431"/>
    </row>
    <row r="389" spans="1:21" ht="32.25" customHeight="1" hidden="1">
      <c r="A389" s="31" t="s">
        <v>594</v>
      </c>
      <c r="C389" s="66" t="s">
        <v>390</v>
      </c>
      <c r="D389" s="43" t="s">
        <v>469</v>
      </c>
      <c r="E389" s="36">
        <v>810</v>
      </c>
      <c r="F389" s="339"/>
      <c r="U389" s="431"/>
    </row>
    <row r="390" spans="1:21" ht="39" hidden="1">
      <c r="A390" s="52" t="s">
        <v>618</v>
      </c>
      <c r="C390" s="66" t="s">
        <v>390</v>
      </c>
      <c r="D390" s="43" t="s">
        <v>151</v>
      </c>
      <c r="E390" s="54"/>
      <c r="F390" s="339">
        <f>F391</f>
        <v>0</v>
      </c>
      <c r="U390" s="431"/>
    </row>
    <row r="391" spans="1:21" ht="30.75" customHeight="1" hidden="1">
      <c r="A391" s="31" t="s">
        <v>575</v>
      </c>
      <c r="C391" s="66" t="s">
        <v>390</v>
      </c>
      <c r="D391" s="43" t="s">
        <v>151</v>
      </c>
      <c r="E391" s="36">
        <v>240</v>
      </c>
      <c r="F391" s="339">
        <v>0</v>
      </c>
      <c r="U391" s="431"/>
    </row>
    <row r="392" spans="1:21" ht="12.75">
      <c r="A392" s="467" t="s">
        <v>341</v>
      </c>
      <c r="B392" s="468"/>
      <c r="C392" s="468"/>
      <c r="D392" s="468"/>
      <c r="E392" s="469"/>
      <c r="F392" s="359">
        <f>F11+F91+F100+F119+F163+F299+F334</f>
        <v>219956.11226000002</v>
      </c>
      <c r="U392" s="431"/>
    </row>
    <row r="393" ht="12.75">
      <c r="U393" s="431"/>
    </row>
    <row r="394" spans="5:21" ht="12.75" hidden="1">
      <c r="E394" s="172"/>
      <c r="F394" s="368"/>
      <c r="U394" s="431"/>
    </row>
    <row r="395" spans="5:21" ht="12.75" hidden="1">
      <c r="E395" s="172"/>
      <c r="F395" s="368"/>
      <c r="U395" s="431"/>
    </row>
    <row r="396" spans="5:21" ht="12.75">
      <c r="E396" s="172"/>
      <c r="F396" s="437"/>
      <c r="U396" s="431"/>
    </row>
    <row r="397" spans="5:21" ht="12.75">
      <c r="E397" s="172"/>
      <c r="F397" s="369"/>
      <c r="I397" s="130"/>
      <c r="U397" s="431"/>
    </row>
    <row r="398" spans="5:21" ht="12.75">
      <c r="E398" s="172"/>
      <c r="F398" s="369"/>
      <c r="U398" s="431"/>
    </row>
    <row r="399" spans="5:21" ht="12.75">
      <c r="E399" s="172"/>
      <c r="F399" s="369"/>
      <c r="U399" s="431"/>
    </row>
    <row r="400" spans="5:21" ht="12.75">
      <c r="E400" s="172"/>
      <c r="F400" s="369"/>
      <c r="U400" s="431"/>
    </row>
    <row r="401" spans="5:21" ht="12.75">
      <c r="E401" s="172"/>
      <c r="F401" s="369"/>
      <c r="U401" s="431"/>
    </row>
    <row r="402" spans="5:21" ht="12.75">
      <c r="E402" s="172"/>
      <c r="F402" s="369"/>
      <c r="U402" s="431"/>
    </row>
    <row r="403" ht="12.75">
      <c r="U403" s="431"/>
    </row>
    <row r="404" ht="12.75">
      <c r="U404" s="431"/>
    </row>
    <row r="405" ht="12.75">
      <c r="U405" s="431"/>
    </row>
    <row r="406" ht="12.75">
      <c r="U406" s="431"/>
    </row>
    <row r="407" ht="12.75">
      <c r="U407" s="431"/>
    </row>
    <row r="408" ht="12.75">
      <c r="U408" s="431"/>
    </row>
    <row r="409" ht="12.75">
      <c r="U409" s="431"/>
    </row>
    <row r="410" ht="12.75">
      <c r="U410" s="431"/>
    </row>
    <row r="411" ht="12.75">
      <c r="U411" s="431"/>
    </row>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sheetData>
  <sheetProtection/>
  <autoFilter ref="A10:F392"/>
  <mergeCells count="2">
    <mergeCell ref="A392:E392"/>
    <mergeCell ref="A7:J7"/>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E5" sqref="E5"/>
    </sheetView>
  </sheetViews>
  <sheetFormatPr defaultColWidth="10.140625" defaultRowHeight="15"/>
  <cols>
    <col min="1" max="1" width="28.421875" style="264" customWidth="1"/>
    <col min="2" max="2" width="14.57421875" style="264" customWidth="1"/>
    <col min="3" max="3" width="16.421875" style="264" customWidth="1"/>
    <col min="4" max="4" width="13.140625" style="264" customWidth="1"/>
    <col min="5" max="5" width="14.57421875" style="264" customWidth="1"/>
    <col min="6" max="8" width="10.140625" style="264" customWidth="1"/>
    <col min="9" max="9" width="11.421875" style="264" customWidth="1"/>
    <col min="10" max="16384" width="10.140625" style="264" customWidth="1"/>
  </cols>
  <sheetData>
    <row r="1" spans="2:5" ht="13.5">
      <c r="B1" s="269"/>
      <c r="C1" s="269"/>
      <c r="D1" s="269"/>
      <c r="E1" s="265" t="s">
        <v>377</v>
      </c>
    </row>
    <row r="2" spans="2:5" ht="13.5">
      <c r="B2" s="269"/>
      <c r="C2" s="269"/>
      <c r="D2" s="269"/>
      <c r="E2" s="266" t="s">
        <v>376</v>
      </c>
    </row>
    <row r="3" spans="2:5" ht="12.75">
      <c r="B3" s="269"/>
      <c r="C3" s="269"/>
      <c r="D3" s="269"/>
      <c r="E3" s="114" t="s">
        <v>440</v>
      </c>
    </row>
    <row r="4" spans="2:5" ht="12.75">
      <c r="B4" s="269"/>
      <c r="C4" s="269"/>
      <c r="D4" s="269"/>
      <c r="E4" s="263" t="s">
        <v>337</v>
      </c>
    </row>
    <row r="5" spans="2:5" ht="13.5">
      <c r="B5" s="269"/>
      <c r="C5" s="269"/>
      <c r="D5" s="269"/>
      <c r="E5" s="270" t="s">
        <v>90</v>
      </c>
    </row>
    <row r="6" spans="5:7" ht="12.75">
      <c r="E6" s="268"/>
      <c r="F6" s="268"/>
      <c r="G6" s="268"/>
    </row>
    <row r="7" spans="5:7" ht="12.75">
      <c r="E7" s="268"/>
      <c r="F7" s="268"/>
      <c r="G7" s="268"/>
    </row>
    <row r="8" spans="1:5" ht="64.5" customHeight="1">
      <c r="A8" s="470" t="s">
        <v>258</v>
      </c>
      <c r="B8" s="470"/>
      <c r="C8" s="470"/>
      <c r="D8" s="470"/>
      <c r="E8" s="470"/>
    </row>
    <row r="9" spans="1:5" ht="19.5" customHeight="1">
      <c r="A9" s="267"/>
      <c r="B9" s="267"/>
      <c r="C9" s="267"/>
      <c r="D9" s="267"/>
      <c r="E9" s="267"/>
    </row>
    <row r="10" spans="1:5" ht="14.25" thickBot="1">
      <c r="A10" s="271"/>
      <c r="B10" s="271"/>
      <c r="C10" s="271"/>
      <c r="D10" s="271"/>
      <c r="E10" s="270" t="s">
        <v>626</v>
      </c>
    </row>
    <row r="11" spans="1:5" ht="42">
      <c r="A11" s="272"/>
      <c r="B11" s="273" t="s">
        <v>91</v>
      </c>
      <c r="C11" s="273" t="s">
        <v>259</v>
      </c>
      <c r="D11" s="273" t="s">
        <v>260</v>
      </c>
      <c r="E11" s="274" t="s">
        <v>261</v>
      </c>
    </row>
    <row r="12" spans="1:8" ht="13.5">
      <c r="A12" s="275"/>
      <c r="B12" s="276"/>
      <c r="C12" s="276"/>
      <c r="D12" s="276"/>
      <c r="E12" s="277"/>
      <c r="F12" s="268"/>
      <c r="G12" s="268"/>
      <c r="H12" s="268"/>
    </row>
    <row r="13" spans="1:8" ht="27.75">
      <c r="A13" s="278" t="s">
        <v>92</v>
      </c>
      <c r="B13" s="276">
        <v>0</v>
      </c>
      <c r="C13" s="279">
        <f>'Пр. 1  Источники'!C11</f>
        <v>1985.9585</v>
      </c>
      <c r="D13" s="280">
        <v>0</v>
      </c>
      <c r="E13" s="281">
        <f>B13+C13-D13</f>
        <v>1985.9585</v>
      </c>
      <c r="F13" s="268"/>
      <c r="G13" s="268"/>
      <c r="H13" s="268"/>
    </row>
    <row r="14" spans="1:8" ht="13.5">
      <c r="A14" s="282"/>
      <c r="B14" s="276"/>
      <c r="C14" s="276"/>
      <c r="D14" s="276"/>
      <c r="E14" s="277"/>
      <c r="F14" s="268"/>
      <c r="G14" s="268"/>
      <c r="H14" s="268"/>
    </row>
    <row r="15" spans="1:8" ht="14.25" thickBot="1">
      <c r="A15" s="283" t="s">
        <v>93</v>
      </c>
      <c r="B15" s="284">
        <f>B13</f>
        <v>0</v>
      </c>
      <c r="C15" s="285">
        <f>C13</f>
        <v>1985.9585</v>
      </c>
      <c r="D15" s="284">
        <f>D13</f>
        <v>0</v>
      </c>
      <c r="E15" s="286">
        <f>E13</f>
        <v>1985.9585</v>
      </c>
      <c r="F15" s="268"/>
      <c r="G15" s="268"/>
      <c r="H15" s="268"/>
    </row>
    <row r="16" ht="12.75">
      <c r="D16" s="268"/>
    </row>
    <row r="17" ht="12.75">
      <c r="D17" s="268"/>
    </row>
    <row r="18" ht="12.75">
      <c r="D18" s="268"/>
    </row>
    <row r="19" ht="12.75">
      <c r="D19" s="268"/>
    </row>
  </sheetData>
  <sheetProtection/>
  <mergeCells count="1">
    <mergeCell ref="A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2016-05-26T10:57:42Z</cp:lastPrinted>
  <dcterms:created xsi:type="dcterms:W3CDTF">2013-10-22T11:59:53Z</dcterms:created>
  <dcterms:modified xsi:type="dcterms:W3CDTF">2016-05-30T07:52:06Z</dcterms:modified>
  <cp:category/>
  <cp:version/>
  <cp:contentType/>
  <cp:contentStatus/>
</cp:coreProperties>
</file>