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45" activeTab="0"/>
  </bookViews>
  <sheets>
    <sheet name="Пр.1" sheetId="1" r:id="rId1"/>
    <sheet name="Пр.2" sheetId="2" r:id="rId2"/>
    <sheet name="Пр.3  " sheetId="3" r:id="rId3"/>
    <sheet name="Пр.5" sheetId="4" r:id="rId4"/>
    <sheet name="Пр.8" sheetId="5" r:id="rId5"/>
    <sheet name="Пр.13" sheetId="6" r:id="rId6"/>
    <sheet name="Пр.24" sheetId="7" r:id="rId7"/>
    <sheet name="Пр.29" sheetId="8" r:id="rId8"/>
    <sheet name="Пр.37" sheetId="9" r:id="rId9"/>
  </sheets>
  <definedNames>
    <definedName name="_xlnm._FilterDatabase" localSheetId="3" hidden="1">'Пр.5'!$A$12:$D$98</definedName>
    <definedName name="_xlnm.Print_Titles" localSheetId="1">'Пр.2'!$12:$13</definedName>
    <definedName name="_xlnm.Print_Titles" localSheetId="6">'Пр.24'!$12:$12</definedName>
    <definedName name="_xlnm.Print_Titles" localSheetId="2">'Пр.3  '!$12:$12</definedName>
    <definedName name="_xlnm.Print_Titles" localSheetId="4">'Пр.8'!$12:$13</definedName>
    <definedName name="_xlnm.Print_Area" localSheetId="8">'Пр.37'!$A$1:$E$20</definedName>
  </definedNames>
  <calcPr fullCalcOnLoad="1"/>
</workbook>
</file>

<file path=xl/sharedStrings.xml><?xml version="1.0" encoding="utf-8"?>
<sst xmlns="http://schemas.openxmlformats.org/spreadsheetml/2006/main" count="745" uniqueCount="666">
  <si>
    <t>1003</t>
  </si>
  <si>
    <t>Социальное обеспечение населения</t>
  </si>
  <si>
    <t>Муниципальная программа Волховского муниципального района "Развитие физической культуры и спорта в Волховском муниципальном районе на 2014 – 2018 годы"</t>
  </si>
  <si>
    <t>1202</t>
  </si>
  <si>
    <t>1201</t>
  </si>
  <si>
    <t>Телевидение и радиовещание</t>
  </si>
  <si>
    <t>Периодическая печать и издательства</t>
  </si>
  <si>
    <t>0707</t>
  </si>
  <si>
    <t>Молодежная политика и оздоровление детей</t>
  </si>
  <si>
    <t>0111</t>
  </si>
  <si>
    <t>1001</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</si>
  <si>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</si>
  <si>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</si>
  <si>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</si>
  <si>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</si>
  <si>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</si>
  <si>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</si>
  <si>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</si>
  <si>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</si>
  <si>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</si>
  <si>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</si>
  <si>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</si>
  <si>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0600</t>
  </si>
  <si>
    <t>0700</t>
  </si>
  <si>
    <t>0800</t>
  </si>
  <si>
    <t>1100</t>
  </si>
  <si>
    <t>1200</t>
  </si>
  <si>
    <t>1400</t>
  </si>
  <si>
    <t>1401</t>
  </si>
  <si>
    <t>Охрана окружающей среды</t>
  </si>
  <si>
    <t>Другие вопросы в области окружающей среды</t>
  </si>
  <si>
    <t>Культура, кинематография</t>
  </si>
  <si>
    <t>Физическая культура и спорт</t>
  </si>
  <si>
    <t>Средства массовой информации</t>
  </si>
  <si>
    <t>Иные межбюджетные трансферты на подготовку и выполнение  противопаводковых мероприятий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Волховском муниципальном районе" муниципальной программы "Безопасность Волховского муниципального района"</t>
  </si>
  <si>
    <t>Иные межбюджетные трансферты на подготовку и выполнение тушения лесных и торфяных пожаров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Волховском муниципальном районе" муниципальной программы "Безопасность Волховского муниципального района"</t>
  </si>
  <si>
    <t>Волховского муниципального района</t>
  </si>
  <si>
    <t>код бюджетной</t>
  </si>
  <si>
    <t>ИСТОЧНИК ДОХОДОВ</t>
  </si>
  <si>
    <t>сумма</t>
  </si>
  <si>
    <t>классификации</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</si>
  <si>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</si>
  <si>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</si>
  <si>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</si>
  <si>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</si>
  <si>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</si>
  <si>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</si>
  <si>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</si>
  <si>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</si>
  <si>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</si>
  <si>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</si>
  <si>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</si>
  <si>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</si>
  <si>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</si>
  <si>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</si>
  <si>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</si>
  <si>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 xml:space="preserve"> 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</si>
  <si>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</si>
  <si>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</si>
  <si>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</si>
  <si>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 xml:space="preserve"> 1 11 00000 00 0000 000</t>
  </si>
  <si>
    <t>ДОХОДЫ ОТ ИСПОЛЬЗОВАНИЯ ИМУЩЕСТВА, НАХОДЯЩЕГОСЯ В ГОСУДАРСТВЕННОЙ И МУНИЦИПАЛЬНОЙ СОБСТВЕННОСТИ</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</si>
  <si>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</si>
  <si>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</si>
  <si>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1 12 00000 00 0000 000</t>
  </si>
  <si>
    <t>ПЛАТЕЖИ ПРИ ПОЛЬЗОВАНИИ ПРИРОДНЫМИ РЕСУРСАМИ</t>
  </si>
  <si>
    <t xml:space="preserve"> 1 12 01000 01 0000 120</t>
  </si>
  <si>
    <t>Плата за негативное воздействие на окружающую среду</t>
  </si>
  <si>
    <t xml:space="preserve"> 1 13 00000 00 0000 000</t>
  </si>
  <si>
    <t>ДОХОДЫ ОТ ОКАЗАНИЯ ПЛАТНЫХ УСЛУГ (РАБОТ) И КОМПЕНСАЦИИ ЗАТРАТ ГОСУДАРСТВА</t>
  </si>
  <si>
    <t>1 13 01995 05 0000 130</t>
  </si>
  <si>
    <t>Прочие доходы от оказания платных услуг (работ) получателями  средств бюджетов муниципальных районов</t>
  </si>
  <si>
    <t xml:space="preserve"> 1 14 00000 00 0000 000</t>
  </si>
  <si>
    <t>ДОХОДЫ ОТ ПРОДАЖИ МАТЕРИАЛЬНЫХ И НЕМАТЕРИАЛЬНЫХ АКТИВОВ</t>
  </si>
  <si>
    <t>114 02050 05 0000 410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</si>
  <si>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</si>
  <si>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</si>
  <si>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</si>
  <si>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</si>
  <si>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</si>
  <si>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</si>
  <si>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</si>
  <si>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1 16 00000 00 0000 000</t>
  </si>
  <si>
    <t>ШТРАФЫ, САНКЦИИ, ВОЗМЕЩЕНИЕ УЩЕРБА</t>
  </si>
  <si>
    <t xml:space="preserve"> 1 17 00000 00 0000 000</t>
  </si>
  <si>
    <t>ПРОЧИЕ НЕНАЛОГОВЫЕ ДОХОДЫ</t>
  </si>
  <si>
    <t xml:space="preserve"> 1 17 05050 05 0000 180</t>
  </si>
  <si>
    <t>Прочие неналоговые доходы бюджетов муниципальных районов</t>
  </si>
  <si>
    <t>2 00 00 000 00 0000 000</t>
  </si>
  <si>
    <t>БЕЗВОЗМЕЗДНЫЕ ПОСТУПЛЕНИЯ</t>
  </si>
  <si>
    <t xml:space="preserve">ВСЕГО ДОХОДОВ </t>
  </si>
  <si>
    <t>№ п/п</t>
  </si>
  <si>
    <t>ВСЕГО</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</si>
  <si>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</si>
  <si>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</si>
  <si>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</si>
  <si>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</si>
  <si>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</si>
  <si>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</si>
  <si>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</si>
  <si>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 xml:space="preserve"> 2 02 03000 00 0000 151</t>
  </si>
  <si>
    <t>СУБВЕНЦИИ бюджетам субъектов Российской Федерации и муниципальных образований</t>
  </si>
  <si>
    <t>2 02 03001 05 0000 151</t>
  </si>
  <si>
    <t>на оплату жилищно-коммунальных услуг отдельным категориям граждан</t>
  </si>
  <si>
    <t>2 02 03003 05 0000 151</t>
  </si>
  <si>
    <t>на государственную регистрацию актов гражданского состояния</t>
  </si>
  <si>
    <t xml:space="preserve"> 2 02 03013 05 0000 151</t>
  </si>
  <si>
    <t>на обеспечение мер социальной поддержки реабилитированных лиц и лиц, признанных пострадавшими от политических репрессий, в том числе</t>
  </si>
  <si>
    <t>- на предоставление поддержки по оплате жилья и коммунальных услуг ОБ</t>
  </si>
  <si>
    <t>- на предоставление ежемесячной денежной выплаты ОБ</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</si>
  <si>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</si>
  <si>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в том числе:</t>
  </si>
  <si>
    <t>- за счет средств областного бюджета</t>
  </si>
  <si>
    <t>2 02 03021 05 0000 151</t>
  </si>
  <si>
    <t>на ежемесячное денежное вознаграждение за классное руководство</t>
  </si>
  <si>
    <t xml:space="preserve"> 2 02 03022 05 0000 151</t>
  </si>
  <si>
    <t>на предоставление гражданам субсидий на оплату жилого помещения и коммунальных услуг</t>
  </si>
  <si>
    <t xml:space="preserve"> 2 02 03024 05 0000 151</t>
  </si>
  <si>
    <t>на выполнение передаваемых полномочий субъектов Российской Федерации, в том числе</t>
  </si>
  <si>
    <t>- в сфере архивного дела</t>
  </si>
  <si>
    <t>- в сфере профилактики безнадзорности и правонарушений несовершеннолетних</t>
  </si>
  <si>
    <t>-  на предоставление мер социальной поддержки в части изготовления и ремонта зубных протезов отдельным категориям граждан, проживающим в Ленинградской области</t>
  </si>
  <si>
    <t>- на предоставление социального обслуживания населения</t>
  </si>
  <si>
    <t>- на организацию социальной помощи и социальной защиты населения</t>
  </si>
  <si>
    <t>- на  предоставление государственной социальной помощи в форме единовременной денежной выплаты или натуральной помощи</t>
  </si>
  <si>
    <t>- на выплаты социального пособия на погребение</t>
  </si>
  <si>
    <t>- на меры социальной поддержки по предоставлению единовременной выплаты лицам состоящим в браке 50, 60 ,70 и 75 лет</t>
  </si>
  <si>
    <t>- на осуществление отдельных полномочий по предоставлению мер социальной  поддержки многодетным семьям по оплате жилья и коммунальных услуг</t>
  </si>
  <si>
    <t>- на меры социальной поддержки сельским специалистам по оплате жилья и коммунальных услуг</t>
  </si>
  <si>
    <t>- на меры социальной поддержки лицам, которым присвоено звание "Ветеран труда Ленинградской области"</t>
  </si>
  <si>
    <t>- на меры социальной поддержки в форме единовременного пособия при рождении ребенка</t>
  </si>
  <si>
    <t>- на меры социальной поддержки многодетным семьям по предоставлению ежегодной денежной выплаты</t>
  </si>
  <si>
    <t>- на меры социальной поддержки многодетным семьям по предоставлению льготного проезда детям</t>
  </si>
  <si>
    <t>- исполнение органами местного самоуправления Ленинградской области части функций по исполнению областного бюджета Ленинградской области</t>
  </si>
  <si>
    <t>- в сфере административных правоотношений</t>
  </si>
  <si>
    <t>- на 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t>
  </si>
  <si>
    <t>- на передачу полномочий в сфере жилищных отношений</t>
  </si>
  <si>
    <t xml:space="preserve"> на меры социальной поддержки инвалидам, получившим транспортные средства бесплатно или приобретшим его на льготных условиях; инвалидам войны I и II групп, приобретшим транспортные средства за полную стоимость; инвалидам вследствие общего заболевания; инвалидам с детства, детям-инвалидам,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</si>
  <si>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 на организацию опеки и попечительства ОБ</t>
  </si>
  <si>
    <t>- на меры социальной поддержки по оплате за найм, техническое обслуживание и отопление жилья, закрепленного за детьми сиротами</t>
  </si>
  <si>
    <t>- на обеспечение бесплатного проезда детей-сирот и детей, оставшихся без попечения родителей, обучающихся в образовательных муниципальных учреждениях</t>
  </si>
  <si>
    <t>- на осуществление отдельных государственных полномочий Ленинградской области по поддержке сельскохозяйственного производства</t>
  </si>
  <si>
    <t>- на выплату ежемесячного пособия на ребенка</t>
  </si>
  <si>
    <t>- на предоставление ежемесячной денежной выплаты ветеранам труда</t>
  </si>
  <si>
    <t>-  ЕДК ветеранам труда по оплате жилья и коммунальных услуг</t>
  </si>
  <si>
    <t>- на предоставление ежемесячной денежной выплаты труженикам тыла</t>
  </si>
  <si>
    <t>-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</si>
  <si>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на питание обучающихся в общеобразовательных учреждениях</t>
  </si>
  <si>
    <t>- на меры социальной поддержки многодетных семей по предоставлению материнского капитала на третьего ребенка и последующих детей</t>
  </si>
  <si>
    <t>- по расчету и предоставлению дотаций бюджетам поселений</t>
  </si>
  <si>
    <t>- по подготовке граждан, желающих принять на воспитание в свою семью ребенка, оставшегося без попечения родителей</t>
  </si>
  <si>
    <t>- на обеспечение текущего ремонта жилых помещений, находящихся в собственности у детей-сирот и детей, оставшихся без попечения родителей,  предоставленных им по договору социального найма</t>
  </si>
  <si>
    <t xml:space="preserve"> 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</si>
  <si>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в том числе</t>
  </si>
  <si>
    <t>- на содержание ребенка в семье опекуна и приемной семье ОБ</t>
  </si>
  <si>
    <t>- на оплату труда приемного родителя ОБ</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</si>
  <si>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</si>
  <si>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в том числе</t>
  </si>
  <si>
    <t>- на выплату компенсации части родительской платы ОБ</t>
  </si>
  <si>
    <t>2 02 03090 05 0000 151</t>
  </si>
  <si>
    <t>Субвенция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</si>
  <si>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2 02 04000 00 0000 151</t>
  </si>
  <si>
    <t xml:space="preserve"> ИНЫЕ МЕЖБЮДЖЕТНЫЕ ТРАНСФЕРТЫ</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</si>
  <si>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</si>
  <si>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</si>
  <si>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 сельские поселения</t>
  </si>
  <si>
    <t xml:space="preserve">   - МО г.Волхов</t>
  </si>
  <si>
    <t xml:space="preserve">от 17 декабря 2013 года № 48 </t>
  </si>
  <si>
    <t>(в ред. от 11 ноября 2014 года № 8)</t>
  </si>
  <si>
    <t>Приложение 1</t>
  </si>
  <si>
    <t>Получение кредитов от кредитных организаций бюджетами муниципальных районов в валюте Российской Федерации</t>
  </si>
  <si>
    <t>Приложение 2</t>
  </si>
  <si>
    <t>Доходы от сдачи в аренду имущества, составляющего казну муниципальных районов (за исключением земельных участков)</t>
  </si>
  <si>
    <t>Прогнозируемые поступления доходов районного бюджета Волховского муниципального района Ленинградской области на 2014 год</t>
  </si>
  <si>
    <t>Приложение 3</t>
  </si>
  <si>
    <t>Безвозмездные поступления районного бюджета Волховского муниципального района Ленинградской области на 2014 год</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</si>
  <si>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</si>
  <si>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Приложение 5</t>
  </si>
  <si>
    <t>На капитальный ремонт и ремонт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</si>
  <si>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Приложение 8</t>
  </si>
  <si>
    <t>Распределение бюджетных ассигнований по разделам подразделам на 2014 год</t>
  </si>
  <si>
    <t>Приложение 13</t>
  </si>
  <si>
    <t>Адресная программа капитальных вложений на 2014 год за счет средств местного бюджета по объектам Волховского муниципального района</t>
  </si>
  <si>
    <t>Приложение 24</t>
  </si>
  <si>
    <t>Формы, цели и объем межбюджетных трансфертов бюджетам муниципальных образований Волховского муниципального района на 2014 год</t>
  </si>
  <si>
    <t>Иные межбюджетные трансферты на  софинансирование строительства и капитального ремонта спортивных площадок в рамках подпрограммы "Развитие объектов физической культуры и спорта в Волховском муниципальном районе" муниципальной программы "Развитие физической культуры и спорта в Волховском муниципальном районе"</t>
  </si>
  <si>
    <t xml:space="preserve">Иные межбюджетные трансферты бюджетам муниципальных образований </t>
  </si>
  <si>
    <t>Приложение 29</t>
  </si>
  <si>
    <t>Ремонт ВОС</t>
  </si>
  <si>
    <t>Замена участка водопровода Ду 100 и Ду 150, ул.Космонавтов д. 2,3</t>
  </si>
  <si>
    <t>Приложение 37</t>
  </si>
  <si>
    <t xml:space="preserve">Программа муниципальных заимствований Волховского муниципального района Ленинградской области на 2014 год    </t>
  </si>
  <si>
    <t>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</si>
  <si>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</si>
  <si>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</si>
  <si>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</si>
  <si>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</si>
  <si>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</si>
  <si>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</si>
  <si>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обеспечению деятельности муниципальными казенными учреждениями в рамках подпрограммы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</si>
  <si>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</si>
  <si>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</si>
  <si>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</si>
  <si>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</si>
  <si>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</si>
  <si>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</si>
  <si>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</si>
  <si>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</si>
  <si>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</si>
  <si>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</si>
  <si>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</si>
  <si>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</si>
  <si>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t>
  </si>
  <si>
    <t>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</si>
  <si>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</si>
  <si>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устройству светофорного поста на перекрестке пр. Державина и Мурманское шоссе (в том числе ПИР)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</si>
  <si>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</si>
  <si>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</si>
  <si>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</si>
  <si>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</si>
  <si>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</si>
  <si>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сохранению исторической памяти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</si>
  <si>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</si>
  <si>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</si>
  <si>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социализации молодежи, находящейся в трудной жизненной ситуации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</si>
  <si>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формированию культуры межэтнических и межконфессиональных отношений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</si>
  <si>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</si>
  <si>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Иные межбюджетные трансферты на реализацию мероприятий по повышению надежности и энергетической эффективности в системах водоснабжения и водоотведения в рамках подпрограммы "Водоснабжение и водоотведение в Волховском муниципальном районе на 2013-2014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t>
  </si>
  <si>
    <t>Итого дотации</t>
  </si>
  <si>
    <t>Обеспечение мероприятий по переселение граждан из аварийного жилищного фонда с учетом развития малоэтажного жилищного строительства в рамках подпрограммы "Переселение граждан из аварийного жилищного фонда на территории Волховского муниципального района" муниципальной программы "Обеспечение качественным жильем граждан на территории Волховского муниципального района" на 2014-2016 годы</t>
  </si>
  <si>
    <t>Наименование раздела и подраздела</t>
  </si>
  <si>
    <t>Бюджет всего (тыс.руб.)</t>
  </si>
  <si>
    <t xml:space="preserve">Межбюджетные трансферты общего характера бюджетам субъектов Российской Федерации и муниципальных образований </t>
  </si>
  <si>
    <t>Всего расходов</t>
  </si>
  <si>
    <t>0801</t>
  </si>
  <si>
    <t>Культура</t>
  </si>
  <si>
    <t>0702</t>
  </si>
  <si>
    <t>Общее образование</t>
  </si>
  <si>
    <t>1101</t>
  </si>
  <si>
    <t>Физическая культура</t>
  </si>
  <si>
    <t>0501</t>
  </si>
  <si>
    <t>Жилищное хозяйство</t>
  </si>
  <si>
    <t>0605</t>
  </si>
  <si>
    <t>0405</t>
  </si>
  <si>
    <t>Сельское хозяйство и рыболовство</t>
  </si>
  <si>
    <t>0412</t>
  </si>
  <si>
    <t>Другие вопросы в области национальной экономики</t>
  </si>
  <si>
    <t>0408</t>
  </si>
  <si>
    <t>1002</t>
  </si>
  <si>
    <t>Социальное обслуживание населения</t>
  </si>
  <si>
    <t>Транспорт</t>
  </si>
  <si>
    <t>Пенсионное обеспечение</t>
  </si>
  <si>
    <t>0104</t>
  </si>
  <si>
    <t>0113</t>
  </si>
  <si>
    <t>Другие общегосударственные вопросы</t>
  </si>
  <si>
    <t>0106</t>
  </si>
  <si>
    <t>Обеспечение деятельности финансовых, налоговых и таможенных органов и органов финансового (финансово-бюджетного) надзора</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</si>
  <si>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</si>
  <si>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</si>
  <si>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</si>
  <si>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Функционирование высшего должностного лица субъекта Российской Федерации и муниципального образования</t>
  </si>
  <si>
    <t>Сумма
(тысяч рублей)</t>
  </si>
  <si>
    <t>КЦСР</t>
  </si>
  <si>
    <t>Наименование</t>
  </si>
  <si>
    <t>решением Совета депутатов</t>
  </si>
  <si>
    <t>УТВЕРЖДЕНО</t>
  </si>
  <si>
    <t>1006</t>
  </si>
  <si>
    <t>Другие вопросы в области социальной политики</t>
  </si>
  <si>
    <t>0709</t>
  </si>
  <si>
    <t>Другие вопросы в области образования</t>
  </si>
  <si>
    <t>Дошкольное образование</t>
  </si>
  <si>
    <t>0701</t>
  </si>
  <si>
    <t>Охрана семьи и детства</t>
  </si>
  <si>
    <t>1004</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</si>
  <si>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Волховского муниципального района на 2013-2014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t>
  </si>
  <si>
    <t>0502</t>
  </si>
  <si>
    <t>Коммунальное хозяйство</t>
  </si>
  <si>
    <t>0309</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</si>
  <si>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</si>
  <si>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</si>
  <si>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</si>
  <si>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</si>
  <si>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</si>
  <si>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</si>
  <si>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</si>
  <si>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</si>
  <si>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</si>
  <si>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город Волхов  в рамках подпрограммы "Общество и власть " муниципальной программы МО город Волхов "Устойчивое общественное развитие в МО город Волхов"</t>
  </si>
  <si>
    <t>код</t>
  </si>
  <si>
    <t>раздела</t>
  </si>
  <si>
    <t>подраздела</t>
  </si>
  <si>
    <t xml:space="preserve">Жилищно- коммунальное хозяйство </t>
  </si>
  <si>
    <t xml:space="preserve">Образование </t>
  </si>
  <si>
    <t>Дотации на выравнивание бюджетной обеспеченности субъектов Российской Федерации и муниципальных образований</t>
  </si>
  <si>
    <t>Осуществление полномочий на организацию исполнения полномочий Администрации МО город Волхов</t>
  </si>
  <si>
    <t xml:space="preserve">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t>
  </si>
  <si>
    <t xml:space="preserve">Дотация на выравнивание бюджетной обеспеченности в рамках непрограммных расходов органов местного самоуправления </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</si>
  <si>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</si>
  <si>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</si>
  <si>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</si>
  <si>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вопросам проведения мероприятий в области коммунального хозяйства  в рамках непрограммных расходов МО город Волхов</t>
  </si>
  <si>
    <t>На осуществление полномочий по вопросам оказания других видов социальной помощи в рамках непрограммных расходов МО город Волхов</t>
  </si>
  <si>
    <t>На осуществление полномочий по доплатам к пенсиям муниципальных служащих в рамках непрограммных расходов МО город Волхов</t>
  </si>
  <si>
    <t>На осуществление полномочий по вопросам прочих мероприятий по благоустройству  в рамках непрограммных расходов МО город Волхов</t>
  </si>
  <si>
    <t>На осуществление полномочий по вопросам организации ритуальных услуг и содержанию мест захоронения  в рамках непрограммных расходов МО город Волхов</t>
  </si>
  <si>
    <t>На осуществление полномочий по вопросам озеленения  в рамках непрограммных расходов МО город Волхов</t>
  </si>
  <si>
    <t>На осуществление полномочий по  проведению мероприятий  в области жилищного хозяйства  в рамках непрограммных расходов МО город Волхов</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</si>
  <si>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МО город Волхов</t>
  </si>
  <si>
    <t>На осуществление полномочий по  вопросам проведения   ремонта муниципального жилищного фонда  в рамках непрограммных расходов МО город Волхов</t>
  </si>
  <si>
    <t>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МО город Волхов</t>
  </si>
  <si>
    <t>На осуществление полномочий по  вопросам проведения мероприятий в области автомобильного транспорта в рамках непрограммных расходов МО город Волхов</t>
  </si>
  <si>
    <t>На осуществление полномочий по  ремонту здания Администрации МО город Волхов в рамках непрограммных расходов МО город Волхов</t>
  </si>
  <si>
    <t>На осуществление полномочий по  выполнению других обязательств государства в рамках непрограммных расходов МО город Волхов</t>
  </si>
  <si>
    <t>На осуществление полномочий по  использованию резервных фондов местных администраций в рамках непрограммных расходов МО город Волхов</t>
  </si>
  <si>
    <t>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МО город Волхов</t>
  </si>
  <si>
    <t>На осуществление полномочий по хозяйственному обеспечению органов местного самоуправления в рамках непрограммных расходов МО город Волхов</t>
  </si>
  <si>
    <t>На осуществление полномочий в части ведения технического надзора за строительством в рамках непрограммных расходов МО город Волхов</t>
  </si>
  <si>
    <t>Подпрограмма "Развитие объектов физической культуры и спорта в Волховском муниципальном районе"  муниципальной программы  Волховского муниципального района "Развитие физической культуры и спорта в Волховском муниципальном районе на 2014 – 2018 годы"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</si>
  <si>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</si>
  <si>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Подпрограмма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</si>
  <si>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Подпрограмма "Обеспечение условий реализации муниципальной программы "Развитие культуры в Волховском муниципальном районе 2014-2016 годы"</t>
  </si>
  <si>
    <t>МОБУ ДОД "Волховская детская художественная школа"</t>
  </si>
  <si>
    <t xml:space="preserve">изготовление и устройство ограждения </t>
  </si>
  <si>
    <t>МОБУ ДОД "Волховская детская школа искусств"</t>
  </si>
  <si>
    <t>ремонт ограждения, ремонт туалетных комнат, ремонт теплоузла, ремонт системы отопления</t>
  </si>
  <si>
    <t xml:space="preserve">МОБУ ДОД "Волховская детская музыкальная школа им. Я. Сибелиуса" </t>
  </si>
  <si>
    <t>ремонт фойе, ремонт классных помещений</t>
  </si>
  <si>
    <t>ИТОГО по подпрограмме</t>
  </si>
  <si>
    <t>Муниципальная программа  "Социальная поддержка отдельных категорий граждан в Волховском муниципальном районе на 2014-2016 годы"</t>
  </si>
  <si>
    <t>Подпрограмма "Модернизация и развитие социального обслуживания населения Волховского муниципального района"</t>
  </si>
  <si>
    <t xml:space="preserve">МБУ "Центр социального обслуживания" Волховского муниципального района </t>
  </si>
  <si>
    <t>замена оконных блоков, ремонт полов в мед.блоке, ремонт кровли, косметический ремонт помещений</t>
  </si>
  <si>
    <t xml:space="preserve">МБУ "Реабилитационный центр для детей и подростков с ограниченными возможностями" Волховского муниципального района </t>
  </si>
  <si>
    <t>МКУ "Социально-реабилитационный центр для несовершеннолетних "Радуга"</t>
  </si>
  <si>
    <t>ВСЕГО по адресной программе</t>
  </si>
  <si>
    <t>Бюджет всего, тыс.руб.</t>
  </si>
  <si>
    <t>2 02 03122 05 0000 151</t>
  </si>
  <si>
    <t>-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</si>
  <si>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</si>
  <si>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муниципальных районов:</t>
  </si>
  <si>
    <t>- Обеспечение мер социальной поддержки отдельных категорий инвалидов, проживающих в ЛО, в части предоставления бесплатного проезда в автомобильном транспорте общего пользования городского и пригородного сообщения</t>
  </si>
  <si>
    <t>- Обеспечение равной доступности общественного транспорта для отдельных категорий граждан РФ и ЛО</t>
  </si>
  <si>
    <t>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поступивших от Фонда</t>
  </si>
  <si>
    <t>Обслуживание государственного и муниципального долга</t>
  </si>
  <si>
    <t>1300</t>
  </si>
  <si>
    <t>Обслуживание внутреннего государственного  и муниципального долга</t>
  </si>
  <si>
    <t>1301</t>
  </si>
  <si>
    <t>МДОБУ "Детский сад №20" с.Старая Ладога</t>
  </si>
  <si>
    <t>МДОБУ "Детский сад 19" д.Усадище</t>
  </si>
  <si>
    <t>оплата за выполненные в 2013 году работы по ремонту системы отопления ООО "СК "Заря"</t>
  </si>
  <si>
    <t xml:space="preserve">разработка рабочего проекта, оплата за выполненные работы в 2013 году по ремонту фасада </t>
  </si>
  <si>
    <t>ремонт кровли здания, оплата за выполненные в 2013 году работы по ремонту кровли ИП Важник Г.П.</t>
  </si>
  <si>
    <t>ремонт ограждения территории, замена оконных блоков, косметический ремонт помещений, ремонт полов, ремонт канализации, замена дверных блоков, ремонт а/бетонного покрытия, оборудование кабинета физиотерапии, оплата за выполненные работы в 2013 году ООО "Технолес"</t>
  </si>
  <si>
    <t>Непрограммная часть</t>
  </si>
  <si>
    <t>Строительство автомобильной дороги "Подъезд к деревне Козарево</t>
  </si>
  <si>
    <t>проверка ПСД в ГАУ "Леноблгосэкспертиза"</t>
  </si>
  <si>
    <t>Строительство подъездной дороги к полигону твердых бытовых и отдельных видов промышленных отходов в Волховском районе</t>
  </si>
  <si>
    <t>софинансирование строительства объекта, оформление межевого дела</t>
  </si>
  <si>
    <t>ИТОГО непрограммная часть</t>
  </si>
  <si>
    <t>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t>
  </si>
  <si>
    <t>оплата за выполненные в 2013 году работы по ремонту кровли ИП Важник Г.П.</t>
  </si>
  <si>
    <t>оплата за выполненные работы в 2013 году ООО "Технолес"</t>
  </si>
  <si>
    <t>Капитальный ремонт спортивной площадки</t>
  </si>
  <si>
    <t>- реализация программ дошкольного образования</t>
  </si>
  <si>
    <t>- реализация программ начального общего, основного общего, среднего общего образования в общеобразовательных организациях</t>
  </si>
  <si>
    <t>2 02 03119 05 0000 151</t>
  </si>
  <si>
    <t>На осуществление полномочий по  вопросам проведения мероприятий в области дорожного хозяйства в рамках непрограммных расходов бюджета МО город Волхов</t>
  </si>
  <si>
    <t>На осуществление полномочий по вопросам предоставления бюджетных инвестиций в области коммунального хозяйства  в рамках непрограммных расходов бюджета МО город Волхов</t>
  </si>
  <si>
    <t>На подготовку и проведение мероприятий, посвященных Дню образования ЛО в рамках непрограммных расходов органов местного самоуправления</t>
  </si>
  <si>
    <t>Муниципальная программа  "Безопасность Волховского муниципального района на 2014-2018 годы"</t>
  </si>
  <si>
    <t>Подпрограмма "Повышение безопасности дорожного движения в Волховском муниципальном районе"</t>
  </si>
  <si>
    <t>Иные межбюджетные трансферты на подготовку и проведение мероприятий, посвященных Дню образования ЛО в рамках непрограммных расходов органов местного самоуправления</t>
  </si>
  <si>
    <t>На осуществление полномочий Совета депутатов МО город Волхов</t>
  </si>
  <si>
    <t>На осуществление полномочий по финансово-бюджетному надзору</t>
  </si>
  <si>
    <t>МОБУ "Средняя общеобразовательная школа № 8 г.Волхова"</t>
  </si>
  <si>
    <t>Проведение капитального ремонта объектов культуры городских поселений Ленинградской области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</si>
  <si>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Налог, взимаемый в связи с применением патентной системы налогообложения</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</si>
  <si>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</si>
  <si>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2 02 02215 05 0000 151</t>
  </si>
  <si>
    <t>на укрепление материально-технической базы учреждений общего образования</t>
  </si>
  <si>
    <t>на укрепление материально-технической базы учреждений дополнительного образования</t>
  </si>
  <si>
    <t>на организацию отдыха и оздоровления детей и подростков</t>
  </si>
  <si>
    <t>на развитие и поддержку информационных технологий, обеспечивающих бюджетный процесс</t>
  </si>
  <si>
    <t>на мероприятия по улучшению качества жизни детей-инвалидов и детей с ограниченными возможностями</t>
  </si>
  <si>
    <t xml:space="preserve">на мероприятия по формированию доступной среды жизнедеятельности для инвалидов </t>
  </si>
  <si>
    <t>на мероприятия по социальной поддержке граждан пожилого возраста</t>
  </si>
  <si>
    <t>на мероприятия по развитию системы социального обслуживания несовершеннолетних и семей с детьми, находящихся в трудной жизненной ситуации</t>
  </si>
  <si>
    <t>на составление (изменение) списков кандидатов в присяжные заседатели федеральных судов общей юрисдикции в Российской Федерации</t>
  </si>
  <si>
    <t>2 02 03007 05 0000 151</t>
  </si>
  <si>
    <t>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</si>
  <si>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</si>
  <si>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6897203</t>
  </si>
  <si>
    <t>7327014</t>
  </si>
  <si>
    <t>7327203</t>
  </si>
  <si>
    <t>На подготовку и проведение мероприятий, посвященных Дню образования Ленинградской области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</si>
  <si>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7447202</t>
  </si>
  <si>
    <t>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</si>
  <si>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7527202</t>
  </si>
  <si>
    <t>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</si>
  <si>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0105</t>
  </si>
  <si>
    <t>Судебная система</t>
  </si>
  <si>
    <t>0410</t>
  </si>
  <si>
    <t>Связь и информатика</t>
  </si>
  <si>
    <t>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t>
  </si>
  <si>
    <t>Ремонт кровли</t>
  </si>
  <si>
    <t>Осуществление полномочий по формированию, исполнению и финансовому контролю за исполнением бюджета</t>
  </si>
  <si>
    <t>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Волховского района  в рамках подпрограммы "Общество и власть " муниципальной программы МО город Волхов "Устойчивое общественное развитие в МО город Волхов"</t>
  </si>
  <si>
    <t>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</si>
  <si>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</si>
  <si>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МО город Волхов</t>
  </si>
  <si>
    <t xml:space="preserve">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</si>
  <si>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</si>
  <si>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1 11 05075 05 0000 120</t>
  </si>
  <si>
    <t>Сумма</t>
  </si>
  <si>
    <t>ВСЕГО МЕЖБЮДЖЕТНЫХ ТРАНСФЕРТОВ</t>
  </si>
  <si>
    <t>Межбюджетные трансферты, передаваемые бюджету муниципального района из бюджета МО город Волхов на осуществление части полномочий по решению вопросов местного значения на 2014 год</t>
  </si>
  <si>
    <t>2 02 04012 05 0000 151</t>
  </si>
  <si>
    <t>Наименование объекта</t>
  </si>
  <si>
    <t>Годы           стр-ва</t>
  </si>
  <si>
    <t>План на 2014 год</t>
  </si>
  <si>
    <t>в том числе</t>
  </si>
  <si>
    <t>бюджет района</t>
  </si>
  <si>
    <t>областной бюджет</t>
  </si>
  <si>
    <t>Муниципальная программа  "Современное образование в Волховском муниципальном районе на 2014-2020 годы"</t>
  </si>
  <si>
    <t xml:space="preserve">Подпрограмма "Развитие дошкольного образования детей Волховского муниципального района" </t>
  </si>
  <si>
    <t>МДОБУ  "Детский сад №7 "Искорка" г.Волхов</t>
  </si>
  <si>
    <t>замена оконных блоков, установка ограждения</t>
  </si>
  <si>
    <t>МДОБУ "Детский сад №12"  г.Волхов</t>
  </si>
  <si>
    <t>ремонт музыкального зала</t>
  </si>
  <si>
    <t>МДОБУ "Детский сад №14 "Елочка"  г.Сясьстрой</t>
  </si>
  <si>
    <t>ремонт отопления</t>
  </si>
  <si>
    <t>МДОБУ "Детский сад №1 "Дюймовочка" г.Волхова</t>
  </si>
  <si>
    <t>замена оконных блоков</t>
  </si>
  <si>
    <t>МДОБУ "Детский сад №18 "Теремок" г.Новая Ладога</t>
  </si>
  <si>
    <t>ремонт ограждения</t>
  </si>
  <si>
    <t>Строительство здания дошкольной образовательной организации на 8 групп (155 мест) с бассейном по адресу: г.Волхов, ул.Расстанная, дом 4а</t>
  </si>
  <si>
    <t>2013-2014</t>
  </si>
  <si>
    <t>строительство внеплощадочных наружных инженерных сетей, приобретение здания</t>
  </si>
  <si>
    <t xml:space="preserve">ИТОГО по подпрограмме </t>
  </si>
  <si>
    <t>Подпрограмма "Развитие начального общего, основного общего и среднего общего образования детей в Волховском муниципальном районе"</t>
  </si>
  <si>
    <t>МОБУ "Волховская городская гимназия"</t>
  </si>
  <si>
    <t>МОБУ "Волховская средняя общеобразовательная школа №6"</t>
  </si>
  <si>
    <t>МОБУ "Староладожская средняя общеобразовательная школа"</t>
  </si>
  <si>
    <t>ремонт туалетных комнат с устройством кабинок</t>
  </si>
  <si>
    <t>софинансирование на строительство пристройки</t>
  </si>
  <si>
    <t xml:space="preserve">Подпрограмма "Развитие дополнительного образования в Волховском муниципальном районе" </t>
  </si>
  <si>
    <t xml:space="preserve">МОБУ ДОД "ДДЮТ Волховского муниципального района" </t>
  </si>
  <si>
    <t>МОБУ ДОД "Детско-юношеская спортивная школа" г.Сясьстрой</t>
  </si>
  <si>
    <t>ремонт шиферной кровли</t>
  </si>
  <si>
    <t>МОБУ ДОД "Центр ДЮТ и ПС" г.Новая Ладога</t>
  </si>
  <si>
    <t>установка ограждения</t>
  </si>
  <si>
    <t>ВСЕГО по программе</t>
  </si>
  <si>
    <t>Муниципальная программа "Развитие культуры в Волховском муниципальном районе на 2014-2016 годы"</t>
  </si>
  <si>
    <t>Иные межбюджетные трансферты на комплекс практических мероприятий, направленных на повышение уровня доступности приоритетных объектов и услуг в приоритетных сферах жизнедеятельности в рамках подпрограммы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</si>
  <si>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на мероприятия по формированию доступной среды жизнедеятельности для инвалидов</t>
  </si>
  <si>
    <t>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</si>
  <si>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МОБУ "Гостинопольская основная общеобразовательная школа"</t>
  </si>
  <si>
    <t>на обеспечение выплат стимулирующего характера работникам муниципальных учреждений культуры</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</si>
  <si>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</si>
  <si>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</si>
  <si>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Иные межбюджетные трансферты на осуществление полномочий по предоставлению субсидий для компенсации выпадающих доходов, обусловленных предоставлением жилищных услуг по льготным ценовым ставкам для нанимателей жилых помещений МО город Волхов, установленным органами местного самоуправления в рамках непрограммных расходов бюджета МО город Волхов</t>
  </si>
  <si>
    <t>На осуществление полномочий по строительству и реконструкции объектов водоснабжения, водоотведения и очистки сточных вод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</si>
  <si>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подготовку и проведение мероприятий, посвященных Дню образования ЛО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t>
  </si>
  <si>
    <t>На осуществление полномочий по проведению комплекса практических мероприятий, направленных на повышение уровня доступности приоритетных объектов и услуг в приоритетных сферах жизнедеятельности в рамках непрограммных расходов бюджета МО город Волхов</t>
  </si>
  <si>
    <t>ремонт крыльца</t>
  </si>
  <si>
    <t>МОБУ "Волховская средняя общеобразовательная школа №1"</t>
  </si>
  <si>
    <t>2 02 02141 05 0000 151</t>
  </si>
  <si>
    <t>Субсидии бюджетам муниципальных районов на укрепление материально-технической базы учреждений дошкольного образования</t>
  </si>
  <si>
    <t>Источники внутреннего финансирования дефицита  районного бюджета Волховского муниципального района Ленинградской области на 2014 год</t>
  </si>
  <si>
    <t>НАИМЕНОВАНИЕ</t>
  </si>
  <si>
    <t>(тыс.руб.)</t>
  </si>
  <si>
    <t>000 01 02 00 00 00 0000 000</t>
  </si>
  <si>
    <t>Кредиты кредитных организаций в валюте Российской Федерации</t>
  </si>
  <si>
    <t>000 01 02 00 00 05 0000 710</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</si>
  <si>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</si>
  <si>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</si>
  <si>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</si>
  <si>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</si>
  <si>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</si>
  <si>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</si>
  <si>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</si>
  <si>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</si>
  <si>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</si>
  <si>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</si>
  <si>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</si>
  <si>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</si>
  <si>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</si>
  <si>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</si>
  <si>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</si>
  <si>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</si>
  <si>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</si>
  <si>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</si>
  <si>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</si>
  <si>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</si>
  <si>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</si>
  <si>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Иные межбюджетные трансферты на поддержку жилищно-коммунального хозяйства и развитие общественной инфраструктуры поселений в рамках непрограммных расходов органов местного самоуправления</t>
  </si>
  <si>
    <t>Виды работ на 2014 год</t>
  </si>
  <si>
    <t>Здравоохранение</t>
  </si>
  <si>
    <t>0900</t>
  </si>
  <si>
    <t>Амбулаторная помощь</t>
  </si>
  <si>
    <t>0902</t>
  </si>
  <si>
    <t>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t>
  </si>
  <si>
    <t>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</si>
  <si>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предоставлению субсидий муниципальным унитарным предприятиям МО город Волхов по возмещению затрат на ремонт объектов водоснабжения и водоотведения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</si>
  <si>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На обеспечение выплат стимулирующего характера работникам муниципальных учреждений культуры в рамках подпрограммы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</si>
  <si>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На обеспечение выплат стимулирующего характера работникам муниципальных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</si>
  <si>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</si>
  <si>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</si>
  <si>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</si>
  <si>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</si>
  <si>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ОЖМС ФЦП Жилище</t>
  </si>
  <si>
    <t>на реализацию мероприятий государственной программы Российской Федерации "Доступная среда" на 2011 - 2015 годы</t>
  </si>
  <si>
    <t>на поддержку декоративно-прикладного искусства и народных художественных промыслов</t>
  </si>
  <si>
    <t>на поддержку дополнительного образования в сфере культуры</t>
  </si>
  <si>
    <t>на информатизацию и модернизацию в сфере культуры</t>
  </si>
  <si>
    <t>на поддержку творческих проектов в области культуры и искусства</t>
  </si>
  <si>
    <t>на финансирование в рамках подпрограммы "Жилье для молодежи"</t>
  </si>
  <si>
    <t>на поощрение победителей и лауреатов областных конкурсов в области образования</t>
  </si>
  <si>
    <t>Разовая материальная помощь</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</si>
  <si>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</si>
  <si>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1 11 05025 05 0000 120</t>
  </si>
  <si>
    <t>1 13 02995 05 0000 130</t>
  </si>
  <si>
    <t>Прочие доходы от компенсации затрат бюджетов муниципальных районов</t>
  </si>
  <si>
    <t>Предельная величина на 01.01.2014 г.</t>
  </si>
  <si>
    <t>Объем привлечения в 2014 году</t>
  </si>
  <si>
    <t>Объем погашения в 2014 году</t>
  </si>
  <si>
    <t>Предельная величина на 01.01.2015 г.</t>
  </si>
  <si>
    <t>Бюджетные кредиты, полученные из областного бюджета</t>
  </si>
  <si>
    <t>Кредиты от кредитных организаций</t>
  </si>
  <si>
    <t>Итого</t>
  </si>
  <si>
    <t>МОБУ "Кисельнинская средняя общеобразовательная школа"</t>
  </si>
  <si>
    <t>Распределение иных межбюджетных трансфертов по муниципальной программе Волховского муниципального района "Обеспечение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2014-2017 годы"</t>
  </si>
  <si>
    <t>Наименование поселения</t>
  </si>
  <si>
    <t>Наименование мероприятий</t>
  </si>
  <si>
    <t>Сумма, тыс.руб.</t>
  </si>
  <si>
    <t>Подпрограмма "Энергосбережение и повышение энергетической эффективности на территории Волховского муниципального района на 2013-2014 годы"</t>
  </si>
  <si>
    <t>Муниципальное образование Вындиноостровское сельское поселение</t>
  </si>
  <si>
    <t>Установка преобразователя частоты на котельную</t>
  </si>
  <si>
    <t>Муниципальное образование Пашское сельское поселение</t>
  </si>
  <si>
    <t>Замена котла КВГМ 1,1 на котельной №4 в с.Паша</t>
  </si>
  <si>
    <t>Муниципальное образование Селивановское сельское поселение</t>
  </si>
  <si>
    <t>Капитальный ремонт теплотрассы по ул.Школьной из труб диаметром 159мм, 390мм</t>
  </si>
  <si>
    <t>Замена дымовой трубы на котельной</t>
  </si>
  <si>
    <t>Муниципальное образование Хваловское сельское поселение</t>
  </si>
  <si>
    <t>Капитальный ремонт котла</t>
  </si>
  <si>
    <t>Подпрограмма "Водоснабжение и водоотведение Волховского муниципального района на 2013-2014 годы"</t>
  </si>
  <si>
    <t>Муниципальное образование г.Волхов</t>
  </si>
  <si>
    <t>Замена участка магистрального водовода по ул. Мирошниченко Ду 500 мм</t>
  </si>
  <si>
    <t>Ремонтные работы по центральной канализационной сети на жилые дома №1-3, 250 м</t>
  </si>
  <si>
    <t>Муниципальное образование Кисельнинское сельское поселение</t>
  </si>
  <si>
    <t>Капитальный ремонт вводов трубопроводов в д. №7-9</t>
  </si>
  <si>
    <t>Муниципальное образование Колчановское сельское поселение</t>
  </si>
  <si>
    <t>Установка преобразователя частоты на ВОС</t>
  </si>
  <si>
    <t>Муниципальное образование Потанинское сельское поселение</t>
  </si>
  <si>
    <t>Капитальный ремонт (замена) водопровода от ВОС до дер.Потанино</t>
  </si>
  <si>
    <t>Муниципальное образование Свирицкое сельское поселение</t>
  </si>
  <si>
    <t>Капитальный ремонт водопровода, 800 м</t>
  </si>
  <si>
    <t>Муниципальное образование Староладожское сельское поселение</t>
  </si>
  <si>
    <t>Замена участка канализационных сетей</t>
  </si>
  <si>
    <t>Муниципальное образование Сясьстройское городское поселение</t>
  </si>
  <si>
    <t>Муниципальное образование Усадищенское сельское поселение</t>
  </si>
  <si>
    <t>Капитальный ремонт сетей холодного водоснабжения в д.Усадище</t>
  </si>
  <si>
    <t>Капитальный ремонт водопровода с заменой труб на металлопласт протяженностью 900 м</t>
  </si>
  <si>
    <t>Итого программа</t>
  </si>
  <si>
    <t>Ремонт напорного канализационного коллектора методом ГНБ, труба ПНД 160 мм SDR 13.6, L=300м</t>
  </si>
  <si>
    <t>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 осуществляемых за счет средств бюджета Волховского муниципального района</t>
  </si>
  <si>
    <t xml:space="preserve"> 2 02 02000 00 0000 151</t>
  </si>
  <si>
    <t>СУБСИДИИ бюджетам субъектов РФ и муниципальных образований (межбюджетные субсидии)</t>
  </si>
  <si>
    <t>Прочие субсидии бюджетам муниципальных районов, в том числе:</t>
  </si>
  <si>
    <t>2 02 02999 05 0000 151</t>
  </si>
  <si>
    <t>- на выплату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</si>
  <si>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МКДОУ "Детский сад №22" г.Волхов</t>
  </si>
  <si>
    <t>Наименование КЦСР</t>
  </si>
  <si>
    <t>6768046</t>
  </si>
  <si>
    <t>6768047</t>
  </si>
  <si>
    <t>6768048</t>
  </si>
  <si>
    <t>6898009</t>
  </si>
  <si>
    <t>6898049</t>
  </si>
  <si>
    <t>6898050</t>
  </si>
  <si>
    <t>6898051</t>
  </si>
  <si>
    <t>6898052</t>
  </si>
  <si>
    <t>6898053</t>
  </si>
  <si>
    <t>6898054</t>
  </si>
  <si>
    <t>6898055</t>
  </si>
  <si>
    <t>6898056</t>
  </si>
  <si>
    <t>6898057</t>
  </si>
  <si>
    <t>6898058</t>
  </si>
  <si>
    <t>6898059</t>
  </si>
  <si>
    <t>6898060</t>
  </si>
  <si>
    <t>6898061</t>
  </si>
  <si>
    <t>6898062</t>
  </si>
  <si>
    <t>6898063</t>
  </si>
  <si>
    <t>6898064</t>
  </si>
  <si>
    <t>6898065</t>
  </si>
  <si>
    <t>6898066</t>
  </si>
  <si>
    <t>6898067</t>
  </si>
  <si>
    <t>7118001</t>
  </si>
  <si>
    <t>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город Волхов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</si>
  <si>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7128002</t>
  </si>
  <si>
    <t>7136002</t>
  </si>
  <si>
    <t>7138003</t>
  </si>
  <si>
    <t>7138004</t>
  </si>
  <si>
    <t>7138005</t>
  </si>
  <si>
    <t>7218006</t>
  </si>
  <si>
    <t>7218007</t>
  </si>
  <si>
    <t>7228008</t>
  </si>
  <si>
    <t>7229503</t>
  </si>
  <si>
    <t>7229603</t>
  </si>
  <si>
    <t>7328010</t>
  </si>
  <si>
    <t>7328011</t>
  </si>
  <si>
    <t>7328012</t>
  </si>
  <si>
    <t>7338013</t>
  </si>
  <si>
    <t>7428014</t>
  </si>
  <si>
    <t>7438015</t>
  </si>
  <si>
    <t>7448016</t>
  </si>
  <si>
    <t>7448017</t>
  </si>
  <si>
    <t>7518018</t>
  </si>
  <si>
    <t>7518019</t>
  </si>
  <si>
    <t>7528020</t>
  </si>
  <si>
    <t>7618021</t>
  </si>
  <si>
    <t>7618022</t>
  </si>
  <si>
    <t>7628024</t>
  </si>
  <si>
    <t>7718025</t>
  </si>
  <si>
    <t>7728026</t>
  </si>
  <si>
    <t>7728027</t>
  </si>
  <si>
    <t>7728028</t>
  </si>
  <si>
    <t>7738029</t>
  </si>
  <si>
    <t>7738030</t>
  </si>
  <si>
    <t>7738031</t>
  </si>
  <si>
    <t>7818032</t>
  </si>
  <si>
    <t>7818033</t>
  </si>
  <si>
    <t>7818034</t>
  </si>
  <si>
    <t>7818035</t>
  </si>
  <si>
    <t>7818036</t>
  </si>
  <si>
    <t>7818037</t>
  </si>
  <si>
    <t>7828038</t>
  </si>
  <si>
    <t>7828039</t>
  </si>
  <si>
    <t>7838040</t>
  </si>
  <si>
    <t>7838041</t>
  </si>
  <si>
    <t>7838042</t>
  </si>
  <si>
    <t>7848043</t>
  </si>
  <si>
    <t>7848044</t>
  </si>
  <si>
    <t>7858045</t>
  </si>
  <si>
    <t>2 02 04999 05 0000 151</t>
  </si>
  <si>
    <t>строительство и реконструкция  объекта, и укрепление МТБ</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</si>
  <si>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 в том числе:</t>
  </si>
  <si>
    <t>2 02 02077 05 0000 151</t>
  </si>
  <si>
    <t>на проведение мониторинга социально-экономического развития</t>
  </si>
  <si>
    <t>на строительство и капитальный ремонт плоскостных спортивных сооружений и стадионов</t>
  </si>
  <si>
    <t>на обновление содержания общего образования, создание современной образовательной среды и развитие сети общеобразовательных учреждений</t>
  </si>
  <si>
    <t>на строительство и реконструкцию объектов для организации общего образования</t>
  </si>
  <si>
    <t>на обеспечение деятельности информационно-консультационных центров для потребителей</t>
  </si>
  <si>
    <t>- на исполнение полномочий по выплате компенсации части родительской платы ОБ</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</si>
  <si>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</si>
  <si>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2 02 03069 05 0000 151</t>
  </si>
  <si>
    <t>- за счет средств федерального бюджета</t>
  </si>
  <si>
    <t>2 02 03070 05 0000 151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</si>
  <si>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</si>
  <si>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</si>
  <si>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Софинансирование программ по жилью</t>
  </si>
  <si>
    <t>- На подготовку и проведение мероприятий, посвященных Дню образования Ленинградской области</t>
  </si>
  <si>
    <t>ДОТАЦИИ бюджетам субъектов Российской Федерации и муниципальных образований</t>
  </si>
  <si>
    <t>2 02 01000 00 0000 151</t>
  </si>
  <si>
    <t>6768069</t>
  </si>
  <si>
    <t>6898068</t>
  </si>
  <si>
    <t>на осуществление полномочий по землеустройству и землепользованию в рамках непрограммных расходов бюджета МО город Волхов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</si>
</sst>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0.000"/>
  </numFmts>
  <fonts count="72">
    <font>
      <sz val="11"/>
      <color theme="1"/>
      <name val="Calibri"/>
      <family val="2"/>
    </font>
    <font>
      <sz val="11"/>
      <color indexed="8"/>
      <name val="Calibri"/>
      <family val="2"/>
    </font>
    <font>
      <sz val="10"/>
      <name val="Arial Cyr"/>
      <family val="0"/>
    </font>
    <font>
      <b/>
      <sz val="11"/>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b/>
      <sz val="13"/>
      <name val="Times New Roman"/>
      <family val="1"/>
    </font>
    <font>
      <sz val="14"/>
      <name val="Times New Roman"/>
      <family val="1"/>
    </font>
    <font>
      <sz val="12"/>
      <name val="Times New Roman"/>
      <family val="1"/>
    </font>
    <font>
      <sz val="10"/>
      <name val="Arial"/>
      <family val="2"/>
    </font>
    <font>
      <b/>
      <sz val="10"/>
      <color indexed="8"/>
      <name val="Times New Roman"/>
      <family val="1"/>
    </font>
    <font>
      <b/>
      <sz val="16"/>
      <name val="Times New Roman"/>
      <family val="1"/>
    </font>
    <font>
      <sz val="12"/>
      <color indexed="8"/>
      <name val="Times New Roman"/>
      <family val="1"/>
    </font>
    <font>
      <b/>
      <sz val="10"/>
      <name val="Arial Cyr"/>
      <family val="0"/>
    </font>
    <font>
      <sz val="11"/>
      <name val="Arial Cyr"/>
      <family val="0"/>
    </font>
    <font>
      <sz val="8"/>
      <name val="Times New Roman"/>
      <family val="1"/>
    </font>
    <font>
      <sz val="8"/>
      <name val="Arial Cyr"/>
      <family val="0"/>
    </font>
    <font>
      <b/>
      <sz val="14"/>
      <color indexed="8"/>
      <name val="Times New Roman"/>
      <family val="1"/>
    </font>
    <font>
      <sz val="14"/>
      <name val="Arial Cyr"/>
      <family val="0"/>
    </font>
    <font>
      <b/>
      <i/>
      <sz val="14"/>
      <color indexed="8"/>
      <name val="Times New Roman"/>
      <family val="1"/>
    </font>
    <font>
      <b/>
      <i/>
      <sz val="14"/>
      <name val="Times New Roman"/>
      <family val="1"/>
    </font>
    <font>
      <sz val="12"/>
      <name val="Arial Cyr"/>
      <family val="0"/>
    </font>
    <font>
      <b/>
      <sz val="8.5"/>
      <name val="MS Sans Serif"/>
      <family val="2"/>
    </font>
    <font>
      <sz val="13"/>
      <name val="Arial Cyr"/>
      <family val="0"/>
    </font>
    <font>
      <b/>
      <sz val="12"/>
      <name val="Arial Cyr"/>
      <family val="0"/>
    </font>
    <font>
      <b/>
      <sz val="14"/>
      <name val="Arial Cyr"/>
      <family val="2"/>
    </font>
    <font>
      <sz val="9"/>
      <name val="Times New Roman"/>
      <family val="1"/>
    </font>
    <font>
      <b/>
      <sz val="13"/>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border>
    <border>
      <left style="medium"/>
      <right style="medium"/>
      <top/>
      <bottom style="medium"/>
    </border>
    <border>
      <left style="medium"/>
      <right style="medium"/>
      <top/>
      <bottom style="thin"/>
    </border>
    <border>
      <left style="medium"/>
      <right style="medium"/>
      <top style="medium"/>
      <bottom style="thin"/>
    </border>
    <border>
      <left style="medium"/>
      <right style="medium"/>
      <top style="thin"/>
      <bottom style="thin"/>
    </border>
    <border>
      <left style="medium"/>
      <right style="medium"/>
      <top/>
      <botto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style="medium"/>
      <right>
        <color indexed="63"/>
      </right>
      <top>
        <color indexed="63"/>
      </top>
      <bottom>
        <color indexed="63"/>
      </bottom>
    </border>
    <border>
      <left/>
      <right/>
      <top style="medium"/>
      <bottom/>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right/>
      <top/>
      <bottom style="thin"/>
    </border>
    <border>
      <left style="medium"/>
      <right>
        <color indexed="63"/>
      </right>
      <top style="medium"/>
      <bottom style="medium"/>
    </border>
    <border>
      <left/>
      <right/>
      <top style="medium"/>
      <bottom style="medium"/>
    </border>
    <border>
      <left style="medium"/>
      <right>
        <color indexed="63"/>
      </right>
      <top style="medium"/>
      <bottom/>
    </border>
    <border>
      <left style="medium"/>
      <right style="medium"/>
      <top style="thin"/>
      <bottom>
        <color indexed="63"/>
      </bottom>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color indexed="63"/>
      </right>
      <top style="thin"/>
      <bottom style="thin"/>
    </border>
    <border>
      <left>
        <color indexed="63"/>
      </left>
      <right style="hair"/>
      <top style="hair"/>
      <bottom style="hair"/>
    </border>
    <border>
      <left>
        <color indexed="63"/>
      </left>
      <right style="medium"/>
      <top style="thin"/>
      <bottom style="thin"/>
    </border>
    <border>
      <left style="medium"/>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bottom style="medium"/>
    </border>
    <border>
      <left style="medium"/>
      <right>
        <color indexed="63"/>
      </right>
      <top style="thin"/>
      <bottom style="medium"/>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2"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0" fontId="71" fillId="32" borderId="0" applyNumberFormat="0" applyBorder="0" applyAlignment="0" applyProtection="0"/>
  </cellStyleXfs>
  <cellXfs count="357">
    <xf numFmtId="0" fontId="0" fillId="0" borderId="0" xfId="0" applyFont="1" applyAlignment="1">
      <alignment/>
    </xf>
    <xf numFmtId="11" fontId="4" fillId="0" borderId="10" xfId="0" applyNumberFormat="1" applyFont="1" applyFill="1" applyBorder="1" applyAlignment="1">
      <alignment horizontal="left" vertical="top" wrapText="1"/>
    </xf>
    <xf numFmtId="173" fontId="4"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wrapText="1"/>
    </xf>
    <xf numFmtId="0" fontId="9" fillId="0" borderId="0" xfId="53" applyFont="1" applyFill="1">
      <alignment/>
      <protection/>
    </xf>
    <xf numFmtId="0" fontId="9" fillId="0" borderId="0" xfId="53" applyFont="1" applyFill="1" applyAlignment="1">
      <alignment vertical="center"/>
      <protection/>
    </xf>
    <xf numFmtId="0" fontId="9" fillId="0" borderId="0" xfId="53" applyFont="1" applyFill="1" applyAlignment="1">
      <alignment horizontal="center" vertical="center"/>
      <protection/>
    </xf>
    <xf numFmtId="49" fontId="9" fillId="0" borderId="0" xfId="53" applyNumberFormat="1" applyFont="1" applyFill="1" applyAlignment="1">
      <alignment vertical="center"/>
      <protection/>
    </xf>
    <xf numFmtId="172" fontId="9" fillId="0" borderId="0" xfId="53" applyNumberFormat="1" applyFont="1" applyFill="1" applyAlignment="1">
      <alignment horizontal="center" vertical="center"/>
      <protection/>
    </xf>
    <xf numFmtId="0" fontId="11" fillId="0" borderId="11" xfId="53" applyFont="1" applyFill="1" applyBorder="1" applyAlignment="1">
      <alignment horizontal="center" vertical="center"/>
      <protection/>
    </xf>
    <xf numFmtId="172" fontId="11" fillId="0" borderId="11" xfId="53" applyNumberFormat="1" applyFont="1" applyFill="1" applyBorder="1" applyAlignment="1">
      <alignment horizontal="center" vertical="center"/>
      <protection/>
    </xf>
    <xf numFmtId="0" fontId="11" fillId="0" borderId="12" xfId="53" applyFont="1" applyFill="1" applyBorder="1" applyAlignment="1">
      <alignment horizontal="center" vertical="top"/>
      <protection/>
    </xf>
    <xf numFmtId="172" fontId="11" fillId="0" borderId="12" xfId="53" applyNumberFormat="1" applyFont="1" applyFill="1" applyBorder="1" applyAlignment="1">
      <alignment horizontal="center" vertical="top"/>
      <protection/>
    </xf>
    <xf numFmtId="0" fontId="11" fillId="0" borderId="13" xfId="53" applyFont="1" applyFill="1" applyBorder="1" applyAlignment="1">
      <alignment horizontal="center" vertical="center"/>
      <protection/>
    </xf>
    <xf numFmtId="172" fontId="12" fillId="0" borderId="14" xfId="53" applyNumberFormat="1" applyFont="1" applyFill="1" applyBorder="1" applyAlignment="1">
      <alignment horizontal="center" vertical="center"/>
      <protection/>
    </xf>
    <xf numFmtId="0" fontId="11" fillId="0" borderId="15" xfId="53" applyFont="1" applyFill="1" applyBorder="1" applyAlignment="1">
      <alignment horizontal="center" vertical="center"/>
      <protection/>
    </xf>
    <xf numFmtId="172" fontId="11" fillId="0" borderId="15" xfId="53" applyNumberFormat="1" applyFont="1" applyFill="1" applyBorder="1" applyAlignment="1">
      <alignment horizontal="center" vertical="center"/>
      <protection/>
    </xf>
    <xf numFmtId="0" fontId="9" fillId="0" borderId="15" xfId="53" applyFont="1" applyFill="1" applyBorder="1" applyAlignment="1">
      <alignment horizontal="center" vertical="center"/>
      <protection/>
    </xf>
    <xf numFmtId="172" fontId="9" fillId="0" borderId="15" xfId="53" applyNumberFormat="1" applyFont="1" applyFill="1" applyBorder="1" applyAlignment="1">
      <alignment horizontal="center" vertical="center"/>
      <protection/>
    </xf>
    <xf numFmtId="0" fontId="9" fillId="0" borderId="13" xfId="53" applyFont="1" applyFill="1" applyBorder="1" applyAlignment="1">
      <alignment horizontal="center" vertical="center"/>
      <protection/>
    </xf>
    <xf numFmtId="172" fontId="9" fillId="0" borderId="16" xfId="53" applyNumberFormat="1" applyFont="1" applyFill="1" applyBorder="1" applyAlignment="1">
      <alignment horizontal="center" vertical="center"/>
      <protection/>
    </xf>
    <xf numFmtId="0" fontId="10" fillId="0" borderId="17" xfId="53" applyFont="1" applyFill="1" applyBorder="1" applyAlignment="1">
      <alignment horizontal="center" vertical="center"/>
      <protection/>
    </xf>
    <xf numFmtId="172" fontId="10" fillId="0" borderId="17" xfId="53" applyNumberFormat="1" applyFont="1" applyFill="1" applyBorder="1" applyAlignment="1">
      <alignment horizontal="center" vertical="center"/>
      <protection/>
    </xf>
    <xf numFmtId="0" fontId="7" fillId="0" borderId="0" xfId="53" applyFont="1" applyFill="1">
      <alignment/>
      <protection/>
    </xf>
    <xf numFmtId="0" fontId="16" fillId="0" borderId="11" xfId="53" applyFont="1" applyFill="1" applyBorder="1" applyAlignment="1">
      <alignment horizontal="center" vertical="center" wrapText="1"/>
      <protection/>
    </xf>
    <xf numFmtId="0" fontId="16" fillId="0" borderId="14" xfId="53" applyFont="1" applyFill="1" applyBorder="1" applyAlignment="1">
      <alignment horizontal="center" vertical="center"/>
      <protection/>
    </xf>
    <xf numFmtId="49" fontId="33" fillId="0" borderId="18" xfId="53" applyNumberFormat="1" applyFont="1" applyFill="1" applyBorder="1" applyAlignment="1">
      <alignment vertical="center" wrapText="1"/>
      <protection/>
    </xf>
    <xf numFmtId="172" fontId="33" fillId="0" borderId="14" xfId="53" applyNumberFormat="1" applyFont="1" applyFill="1" applyBorder="1" applyAlignment="1">
      <alignment horizontal="center" vertical="center"/>
      <protection/>
    </xf>
    <xf numFmtId="0" fontId="16" fillId="0" borderId="15" xfId="53" applyFont="1" applyFill="1" applyBorder="1" applyAlignment="1">
      <alignment horizontal="center" vertical="center"/>
      <protection/>
    </xf>
    <xf numFmtId="49" fontId="16" fillId="0" borderId="19" xfId="53" applyNumberFormat="1" applyFont="1" applyFill="1" applyBorder="1" applyAlignment="1">
      <alignment vertical="center"/>
      <protection/>
    </xf>
    <xf numFmtId="172" fontId="16" fillId="0" borderId="15" xfId="53" applyNumberFormat="1" applyFont="1" applyFill="1" applyBorder="1" applyAlignment="1">
      <alignment horizontal="center" vertical="center"/>
      <protection/>
    </xf>
    <xf numFmtId="49" fontId="6" fillId="0" borderId="19" xfId="53" applyNumberFormat="1" applyFont="1" applyFill="1" applyBorder="1" applyAlignment="1">
      <alignment vertical="center" wrapText="1"/>
      <protection/>
    </xf>
    <xf numFmtId="0" fontId="7" fillId="0" borderId="15" xfId="53" applyFont="1" applyFill="1" applyBorder="1" applyAlignment="1">
      <alignment horizontal="center" vertical="center"/>
      <protection/>
    </xf>
    <xf numFmtId="49" fontId="7" fillId="0" borderId="19" xfId="53" applyNumberFormat="1" applyFont="1" applyFill="1" applyBorder="1" applyAlignment="1">
      <alignment vertical="center"/>
      <protection/>
    </xf>
    <xf numFmtId="172" fontId="7" fillId="0" borderId="15" xfId="53" applyNumberFormat="1" applyFont="1" applyFill="1" applyBorder="1" applyAlignment="1">
      <alignment horizontal="center" vertical="center"/>
      <protection/>
    </xf>
    <xf numFmtId="49" fontId="7" fillId="0" borderId="19" xfId="53" applyNumberFormat="1" applyFont="1" applyFill="1" applyBorder="1" applyAlignment="1">
      <alignment vertical="center" wrapText="1"/>
      <protection/>
    </xf>
    <xf numFmtId="172" fontId="7" fillId="0" borderId="16" xfId="53" applyNumberFormat="1" applyFont="1" applyFill="1" applyBorder="1" applyAlignment="1">
      <alignment horizontal="center" vertical="center"/>
      <protection/>
    </xf>
    <xf numFmtId="184" fontId="7" fillId="0" borderId="19" xfId="53" applyNumberFormat="1" applyFont="1" applyFill="1" applyBorder="1" applyAlignment="1">
      <alignment vertical="center" wrapText="1"/>
      <protection/>
    </xf>
    <xf numFmtId="49" fontId="11" fillId="0" borderId="19" xfId="53" applyNumberFormat="1" applyFont="1" applyFill="1" applyBorder="1" applyAlignment="1">
      <alignment vertical="center"/>
      <protection/>
    </xf>
    <xf numFmtId="0" fontId="16" fillId="0" borderId="0" xfId="53" applyFont="1" applyFill="1">
      <alignment/>
      <protection/>
    </xf>
    <xf numFmtId="0" fontId="16" fillId="0" borderId="20" xfId="53" applyFont="1" applyFill="1" applyBorder="1" applyAlignment="1">
      <alignment horizontal="center" vertical="center"/>
      <protection/>
    </xf>
    <xf numFmtId="49" fontId="16" fillId="0" borderId="21" xfId="53" applyNumberFormat="1" applyFont="1" applyFill="1" applyBorder="1" applyAlignment="1">
      <alignment vertical="center"/>
      <protection/>
    </xf>
    <xf numFmtId="172" fontId="16" fillId="0" borderId="20" xfId="53" applyNumberFormat="1" applyFont="1" applyFill="1" applyBorder="1" applyAlignment="1">
      <alignment horizontal="center" vertical="center"/>
      <protection/>
    </xf>
    <xf numFmtId="49" fontId="7" fillId="0" borderId="0" xfId="53" applyNumberFormat="1" applyFont="1" applyFill="1" applyAlignment="1">
      <alignment horizontal="right" vertical="center"/>
      <protection/>
    </xf>
    <xf numFmtId="0" fontId="7" fillId="0" borderId="0" xfId="53" applyFont="1" applyFill="1" applyAlignment="1">
      <alignment vertical="center"/>
      <protection/>
    </xf>
    <xf numFmtId="0" fontId="9" fillId="0" borderId="0" xfId="53" applyFont="1" applyAlignment="1">
      <alignment vertical="center"/>
      <protection/>
    </xf>
    <xf numFmtId="0" fontId="9" fillId="0" borderId="0" xfId="53" applyFont="1" applyAlignment="1">
      <alignment horizontal="right" vertical="center"/>
      <protection/>
    </xf>
    <xf numFmtId="0" fontId="13" fillId="0" borderId="0" xfId="53" applyFont="1" applyAlignment="1">
      <alignment horizontal="center" vertical="center"/>
      <protection/>
    </xf>
    <xf numFmtId="185" fontId="13" fillId="0" borderId="0" xfId="53" applyNumberFormat="1" applyFont="1" applyAlignment="1">
      <alignment horizontal="center" vertical="center"/>
      <protection/>
    </xf>
    <xf numFmtId="49" fontId="5" fillId="0" borderId="1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49" fontId="9" fillId="0" borderId="16"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185" fontId="4" fillId="0" borderId="16" xfId="67" applyNumberFormat="1" applyFont="1" applyFill="1" applyBorder="1" applyAlignment="1">
      <alignment horizontal="center" vertical="center"/>
    </xf>
    <xf numFmtId="0" fontId="4" fillId="0" borderId="22" xfId="53" applyFont="1" applyBorder="1" applyAlignment="1">
      <alignment horizontal="left" vertical="center"/>
      <protection/>
    </xf>
    <xf numFmtId="0" fontId="4" fillId="0" borderId="22" xfId="53" applyFont="1" applyBorder="1" applyAlignment="1">
      <alignment vertical="center" wrapText="1"/>
      <protection/>
    </xf>
    <xf numFmtId="0" fontId="4" fillId="0" borderId="22" xfId="53" applyFont="1" applyBorder="1" applyAlignment="1">
      <alignment vertical="center"/>
      <protection/>
    </xf>
    <xf numFmtId="0" fontId="4" fillId="0" borderId="16" xfId="53" applyFont="1" applyBorder="1" applyAlignment="1">
      <alignment vertical="center"/>
      <protection/>
    </xf>
    <xf numFmtId="49" fontId="4" fillId="0" borderId="16" xfId="53" applyNumberFormat="1" applyFont="1" applyBorder="1" applyAlignment="1">
      <alignment horizontal="center" vertical="center"/>
      <protection/>
    </xf>
    <xf numFmtId="0" fontId="5" fillId="0" borderId="0" xfId="53" applyFont="1" applyAlignment="1">
      <alignment vertical="center"/>
      <protection/>
    </xf>
    <xf numFmtId="49" fontId="3" fillId="0" borderId="16" xfId="53" applyNumberFormat="1" applyFont="1" applyBorder="1" applyAlignment="1">
      <alignment horizontal="center" vertical="center"/>
      <protection/>
    </xf>
    <xf numFmtId="185" fontId="4" fillId="0" borderId="16" xfId="67" applyNumberFormat="1" applyFont="1" applyBorder="1" applyAlignment="1">
      <alignment horizontal="center" vertical="center"/>
    </xf>
    <xf numFmtId="49" fontId="4" fillId="0" borderId="19" xfId="53" applyNumberFormat="1" applyFont="1" applyBorder="1" applyAlignment="1">
      <alignment horizontal="center" vertical="center"/>
      <protection/>
    </xf>
    <xf numFmtId="185" fontId="10" fillId="0" borderId="17" xfId="67" applyNumberFormat="1" applyFont="1" applyBorder="1" applyAlignment="1">
      <alignment horizontal="center" vertical="center"/>
    </xf>
    <xf numFmtId="49" fontId="9" fillId="0" borderId="0" xfId="53" applyNumberFormat="1" applyFont="1" applyAlignment="1">
      <alignment vertical="center"/>
      <protection/>
    </xf>
    <xf numFmtId="185" fontId="9" fillId="0" borderId="0" xfId="53" applyNumberFormat="1" applyFont="1" applyAlignment="1">
      <alignment vertical="center"/>
      <protection/>
    </xf>
    <xf numFmtId="0" fontId="3" fillId="0" borderId="11" xfId="53" applyFont="1" applyBorder="1" applyAlignment="1">
      <alignment horizontal="center" vertical="center"/>
      <protection/>
    </xf>
    <xf numFmtId="0" fontId="3" fillId="0" borderId="23" xfId="53" applyFont="1" applyBorder="1" applyAlignment="1">
      <alignment horizontal="center" vertical="center" wrapText="1"/>
      <protection/>
    </xf>
    <xf numFmtId="173" fontId="9" fillId="0" borderId="10" xfId="0" applyNumberFormat="1" applyFont="1" applyFill="1" applyBorder="1" applyAlignment="1">
      <alignment horizontal="left" vertical="top" wrapText="1"/>
    </xf>
    <xf numFmtId="0" fontId="7" fillId="0" borderId="10" xfId="0" applyFont="1" applyFill="1" applyBorder="1" applyAlignment="1">
      <alignment horizontal="left" wrapText="1"/>
    </xf>
    <xf numFmtId="0" fontId="9" fillId="0" borderId="24" xfId="0" applyFont="1" applyFill="1" applyBorder="1" applyAlignment="1">
      <alignment horizontal="left" vertical="center" wrapText="1"/>
    </xf>
    <xf numFmtId="0" fontId="14" fillId="0" borderId="0" xfId="54" applyFont="1" applyAlignment="1">
      <alignment vertical="top"/>
      <protection/>
    </xf>
    <xf numFmtId="0" fontId="14" fillId="0" borderId="0" xfId="54" applyFont="1">
      <alignment/>
      <protection/>
    </xf>
    <xf numFmtId="0" fontId="14" fillId="0" borderId="0" xfId="54" applyFont="1" applyBorder="1" applyAlignment="1">
      <alignment vertical="top"/>
      <protection/>
    </xf>
    <xf numFmtId="0" fontId="14" fillId="0" borderId="0" xfId="57" applyFont="1" applyAlignment="1">
      <alignment horizontal="center" vertical="top"/>
      <protection/>
    </xf>
    <xf numFmtId="0" fontId="14" fillId="0" borderId="0" xfId="54" applyFont="1" applyAlignment="1">
      <alignment horizontal="center" vertical="top"/>
      <protection/>
    </xf>
    <xf numFmtId="0" fontId="5" fillId="0" borderId="10" xfId="54" applyFont="1" applyBorder="1" applyAlignment="1">
      <alignment horizontal="center" vertical="top" wrapText="1"/>
      <protection/>
    </xf>
    <xf numFmtId="0" fontId="5" fillId="0" borderId="10" xfId="57" applyFont="1" applyBorder="1" applyAlignment="1">
      <alignment horizontal="center" vertical="top" wrapText="1"/>
      <protection/>
    </xf>
    <xf numFmtId="0" fontId="14" fillId="0" borderId="10" xfId="54" applyFont="1" applyBorder="1" applyAlignment="1">
      <alignment horizontal="center" vertical="top" wrapText="1"/>
      <protection/>
    </xf>
    <xf numFmtId="0" fontId="14" fillId="0" borderId="10" xfId="57" applyFont="1" applyBorder="1" applyAlignment="1">
      <alignment horizontal="center" vertical="top" wrapText="1"/>
      <protection/>
    </xf>
    <xf numFmtId="49" fontId="5" fillId="0" borderId="10" xfId="54" applyNumberFormat="1" applyFont="1" applyBorder="1" applyAlignment="1">
      <alignment vertical="top" wrapText="1"/>
      <protection/>
    </xf>
    <xf numFmtId="0" fontId="14" fillId="0" borderId="0" xfId="54" applyFont="1" applyAlignment="1">
      <alignment wrapText="1"/>
      <protection/>
    </xf>
    <xf numFmtId="0" fontId="5" fillId="0" borderId="10" xfId="54" applyFont="1" applyBorder="1" applyAlignment="1">
      <alignment horizontal="left" vertical="top" wrapText="1"/>
      <protection/>
    </xf>
    <xf numFmtId="0" fontId="5" fillId="0" borderId="0" xfId="54" applyFont="1" applyAlignment="1">
      <alignment horizontal="left"/>
      <protection/>
    </xf>
    <xf numFmtId="171" fontId="14" fillId="0" borderId="10" xfId="65" applyFont="1" applyBorder="1" applyAlignment="1">
      <alignment horizontal="center" vertical="center" wrapText="1"/>
    </xf>
    <xf numFmtId="171" fontId="5" fillId="0" borderId="10" xfId="65" applyFont="1" applyBorder="1" applyAlignment="1">
      <alignment horizontal="center" vertical="center" wrapText="1"/>
    </xf>
    <xf numFmtId="171" fontId="5" fillId="0" borderId="10" xfId="65" applyFont="1" applyBorder="1" applyAlignment="1">
      <alignment horizontal="center" vertical="center"/>
    </xf>
    <xf numFmtId="0" fontId="4" fillId="0" borderId="25" xfId="53" applyFont="1" applyBorder="1" applyAlignment="1">
      <alignment horizontal="left" vertical="center"/>
      <protection/>
    </xf>
    <xf numFmtId="49" fontId="4" fillId="0" borderId="15" xfId="53" applyNumberFormat="1" applyFont="1" applyBorder="1" applyAlignment="1">
      <alignment horizontal="center" vertical="center"/>
      <protection/>
    </xf>
    <xf numFmtId="185" fontId="4" fillId="0" borderId="15" xfId="67" applyNumberFormat="1" applyFont="1" applyBorder="1" applyAlignment="1">
      <alignment horizontal="center" vertical="center"/>
    </xf>
    <xf numFmtId="0" fontId="4" fillId="0" borderId="25" xfId="53" applyFont="1" applyBorder="1" applyAlignment="1">
      <alignment horizontal="left" vertical="center" wrapText="1"/>
      <protection/>
    </xf>
    <xf numFmtId="0" fontId="4" fillId="0" borderId="13" xfId="53" applyFont="1" applyBorder="1" applyAlignment="1">
      <alignment horizontal="left" vertical="center" wrapText="1"/>
      <protection/>
    </xf>
    <xf numFmtId="0" fontId="4" fillId="0" borderId="13" xfId="53" applyFont="1" applyBorder="1" applyAlignment="1">
      <alignment horizontal="left" vertical="center"/>
      <protection/>
    </xf>
    <xf numFmtId="49" fontId="4" fillId="0" borderId="13" xfId="53" applyNumberFormat="1" applyFont="1" applyBorder="1" applyAlignment="1">
      <alignment horizontal="center" vertical="center"/>
      <protection/>
    </xf>
    <xf numFmtId="0" fontId="4" fillId="0" borderId="26" xfId="53" applyFont="1" applyBorder="1" applyAlignment="1">
      <alignment vertical="center"/>
      <protection/>
    </xf>
    <xf numFmtId="0" fontId="4" fillId="0" borderId="26" xfId="53" applyFont="1" applyBorder="1" applyAlignment="1">
      <alignment vertical="center" wrapText="1"/>
      <protection/>
    </xf>
    <xf numFmtId="0" fontId="4" fillId="0" borderId="13" xfId="53" applyFont="1" applyBorder="1" applyAlignment="1">
      <alignment vertical="center"/>
      <protection/>
    </xf>
    <xf numFmtId="0" fontId="4" fillId="0" borderId="26" xfId="53" applyFont="1" applyBorder="1" applyAlignment="1">
      <alignment horizontal="left" vertical="center"/>
      <protection/>
    </xf>
    <xf numFmtId="49" fontId="9" fillId="0" borderId="13" xfId="53" applyNumberFormat="1" applyFont="1" applyBorder="1" applyAlignment="1">
      <alignment horizontal="center" vertical="center"/>
      <protection/>
    </xf>
    <xf numFmtId="49" fontId="4" fillId="0" borderId="26" xfId="53" applyNumberFormat="1" applyFont="1" applyBorder="1" applyAlignment="1">
      <alignment horizontal="center" vertical="center"/>
      <protection/>
    </xf>
    <xf numFmtId="185" fontId="4" fillId="0" borderId="13" xfId="67" applyNumberFormat="1" applyFont="1" applyFill="1" applyBorder="1" applyAlignment="1">
      <alignment horizontal="center" vertical="center"/>
    </xf>
    <xf numFmtId="49" fontId="11" fillId="0" borderId="13" xfId="53" applyNumberFormat="1" applyFont="1" applyBorder="1" applyAlignment="1">
      <alignment horizontal="center" vertical="center"/>
      <protection/>
    </xf>
    <xf numFmtId="49" fontId="4" fillId="0" borderId="27" xfId="53" applyNumberFormat="1" applyFont="1" applyBorder="1" applyAlignment="1">
      <alignment horizontal="center" vertical="center"/>
      <protection/>
    </xf>
    <xf numFmtId="0" fontId="4" fillId="0" borderId="26" xfId="53" applyFont="1" applyBorder="1" applyAlignment="1">
      <alignment horizontal="left" vertical="center" wrapText="1"/>
      <protection/>
    </xf>
    <xf numFmtId="0" fontId="5" fillId="0" borderId="28" xfId="53" applyFont="1" applyBorder="1" applyAlignment="1">
      <alignment horizontal="left" vertical="center"/>
      <protection/>
    </xf>
    <xf numFmtId="49" fontId="5" fillId="0" borderId="17" xfId="53" applyNumberFormat="1" applyFont="1" applyBorder="1" applyAlignment="1">
      <alignment horizontal="center" vertical="center"/>
      <protection/>
    </xf>
    <xf numFmtId="49" fontId="5" fillId="0" borderId="29" xfId="53" applyNumberFormat="1" applyFont="1" applyBorder="1" applyAlignment="1">
      <alignment horizontal="center" vertical="center"/>
      <protection/>
    </xf>
    <xf numFmtId="185" fontId="5" fillId="0" borderId="17" xfId="67" applyNumberFormat="1" applyFont="1" applyBorder="1" applyAlignment="1">
      <alignment horizontal="center" vertical="center"/>
    </xf>
    <xf numFmtId="0" fontId="5" fillId="0" borderId="28" xfId="53" applyFont="1" applyBorder="1" applyAlignment="1">
      <alignment vertical="center" wrapText="1"/>
      <protection/>
    </xf>
    <xf numFmtId="185" fontId="5" fillId="0" borderId="17" xfId="67" applyNumberFormat="1" applyFont="1" applyFill="1" applyBorder="1" applyAlignment="1">
      <alignment horizontal="center" vertical="center"/>
    </xf>
    <xf numFmtId="0" fontId="5" fillId="0" borderId="28" xfId="53" applyFont="1" applyBorder="1" applyAlignment="1">
      <alignment vertical="center"/>
      <protection/>
    </xf>
    <xf numFmtId="185" fontId="4" fillId="33" borderId="13" xfId="67" applyNumberFormat="1" applyFont="1" applyFill="1" applyBorder="1" applyAlignment="1">
      <alignment horizontal="center" vertical="center"/>
    </xf>
    <xf numFmtId="185" fontId="4" fillId="0" borderId="13" xfId="67" applyNumberFormat="1" applyFont="1" applyBorder="1" applyAlignment="1">
      <alignment horizontal="center" vertical="center"/>
    </xf>
    <xf numFmtId="49" fontId="4" fillId="0" borderId="29" xfId="53" applyNumberFormat="1" applyFont="1" applyBorder="1" applyAlignment="1">
      <alignment horizontal="center" vertical="center"/>
      <protection/>
    </xf>
    <xf numFmtId="0" fontId="5" fillId="0" borderId="28" xfId="53" applyFont="1" applyBorder="1" applyAlignment="1">
      <alignment horizontal="left" vertical="center" wrapText="1"/>
      <protection/>
    </xf>
    <xf numFmtId="0" fontId="9" fillId="0" borderId="0" xfId="0" applyFont="1" applyFill="1" applyAlignment="1">
      <alignment/>
    </xf>
    <xf numFmtId="0" fontId="9" fillId="0" borderId="0" xfId="0" applyFont="1" applyFill="1" applyAlignment="1">
      <alignment vertical="center"/>
    </xf>
    <xf numFmtId="0" fontId="0" fillId="0" borderId="0" xfId="0" applyFill="1" applyAlignment="1">
      <alignment horizontal="right" vertical="center"/>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172" fontId="7" fillId="0" borderId="0" xfId="53" applyNumberFormat="1" applyFont="1" applyFill="1" applyAlignment="1">
      <alignment horizontal="center" vertical="center"/>
      <protection/>
    </xf>
    <xf numFmtId="49" fontId="16" fillId="0" borderId="30" xfId="53" applyNumberFormat="1" applyFont="1" applyFill="1" applyBorder="1" applyAlignment="1">
      <alignment horizontal="center" vertical="center"/>
      <protection/>
    </xf>
    <xf numFmtId="0" fontId="20" fillId="0" borderId="0" xfId="55" applyFont="1" applyFill="1" applyAlignment="1">
      <alignment horizontal="center" vertical="center"/>
      <protection/>
    </xf>
    <xf numFmtId="0" fontId="15" fillId="0" borderId="0" xfId="55" applyFont="1" applyFill="1" applyAlignment="1">
      <alignment vertical="center"/>
      <protection/>
    </xf>
    <xf numFmtId="0" fontId="13" fillId="0" borderId="0" xfId="55" applyFont="1" applyFill="1">
      <alignment/>
      <protection/>
    </xf>
    <xf numFmtId="0" fontId="13" fillId="0" borderId="0" xfId="55" applyFont="1" applyFill="1" applyAlignment="1">
      <alignment vertical="center"/>
      <protection/>
    </xf>
    <xf numFmtId="0" fontId="13" fillId="0" borderId="0" xfId="55" applyFont="1" applyFill="1" applyAlignment="1">
      <alignment horizontal="center"/>
      <protection/>
    </xf>
    <xf numFmtId="0" fontId="2" fillId="0" borderId="0" xfId="53" applyFill="1" applyAlignment="1">
      <alignment horizontal="center" vertical="center"/>
      <protection/>
    </xf>
    <xf numFmtId="0" fontId="9" fillId="0" borderId="0" xfId="0" applyFont="1" applyFill="1" applyAlignment="1">
      <alignment horizontal="center" vertical="center"/>
    </xf>
    <xf numFmtId="0" fontId="21" fillId="0" borderId="0" xfId="0" applyFont="1" applyFill="1" applyAlignment="1">
      <alignment vertical="center"/>
    </xf>
    <xf numFmtId="171" fontId="9" fillId="0" borderId="0" xfId="67" applyFont="1" applyFill="1" applyAlignment="1">
      <alignment horizontal="center" vertical="center"/>
    </xf>
    <xf numFmtId="0" fontId="0" fillId="0" borderId="0" xfId="0" applyFill="1" applyAlignment="1">
      <alignment vertical="center"/>
    </xf>
    <xf numFmtId="0" fontId="22" fillId="0" borderId="0" xfId="53" applyFont="1" applyFill="1" applyAlignment="1">
      <alignment vertical="center"/>
      <protection/>
    </xf>
    <xf numFmtId="0" fontId="16" fillId="0" borderId="0" xfId="53" applyFont="1" applyFill="1" applyAlignment="1">
      <alignment vertical="center"/>
      <protection/>
    </xf>
    <xf numFmtId="171" fontId="16" fillId="0" borderId="0" xfId="67" applyFont="1" applyFill="1" applyAlignment="1">
      <alignment vertical="center"/>
    </xf>
    <xf numFmtId="0" fontId="2" fillId="0" borderId="0" xfId="53" applyFill="1" applyAlignment="1">
      <alignment vertical="center"/>
      <protection/>
    </xf>
    <xf numFmtId="0" fontId="9" fillId="0" borderId="0" xfId="53" applyFont="1" applyFill="1" applyBorder="1" applyAlignment="1">
      <alignment horizontal="center" vertical="center"/>
      <protection/>
    </xf>
    <xf numFmtId="0" fontId="21" fillId="0" borderId="0" xfId="53" applyFont="1" applyFill="1" applyBorder="1" applyAlignment="1">
      <alignment vertical="center"/>
      <protection/>
    </xf>
    <xf numFmtId="0" fontId="21" fillId="0" borderId="0" xfId="53" applyFont="1" applyFill="1" applyAlignment="1">
      <alignment horizontal="right"/>
      <protection/>
    </xf>
    <xf numFmtId="171" fontId="14" fillId="0" borderId="10" xfId="67" applyFont="1" applyFill="1" applyBorder="1" applyAlignment="1">
      <alignment horizontal="center" vertical="center" wrapText="1"/>
    </xf>
    <xf numFmtId="0" fontId="19" fillId="0" borderId="0" xfId="53" applyFont="1" applyFill="1" applyAlignment="1">
      <alignment vertical="center"/>
      <protection/>
    </xf>
    <xf numFmtId="0" fontId="24" fillId="0" borderId="0" xfId="53" applyFont="1" applyFill="1" applyAlignment="1">
      <alignment horizontal="left" vertical="center"/>
      <protection/>
    </xf>
    <xf numFmtId="0" fontId="24" fillId="0" borderId="0" xfId="53" applyFont="1" applyFill="1" applyAlignment="1">
      <alignment vertical="center"/>
      <protection/>
    </xf>
    <xf numFmtId="0" fontId="14" fillId="0" borderId="10" xfId="53" applyFont="1" applyFill="1" applyBorder="1" applyAlignment="1">
      <alignment horizontal="center" vertical="top"/>
      <protection/>
    </xf>
    <xf numFmtId="0" fontId="5" fillId="0" borderId="10" xfId="67" applyNumberFormat="1" applyFont="1" applyFill="1" applyBorder="1" applyAlignment="1">
      <alignment horizontal="center" vertical="top"/>
    </xf>
    <xf numFmtId="3" fontId="5" fillId="0" borderId="10" xfId="53" applyNumberFormat="1" applyFont="1" applyFill="1" applyBorder="1" applyAlignment="1">
      <alignment horizontal="center" vertical="top"/>
      <protection/>
    </xf>
    <xf numFmtId="0" fontId="14" fillId="0" borderId="10" xfId="53" applyFont="1" applyFill="1" applyBorder="1" applyAlignment="1">
      <alignment horizontal="center" vertical="top" wrapText="1"/>
      <protection/>
    </xf>
    <xf numFmtId="0" fontId="5" fillId="0" borderId="10" xfId="53" applyFont="1" applyFill="1" applyBorder="1" applyAlignment="1">
      <alignment horizontal="center" vertical="top" wrapText="1"/>
      <protection/>
    </xf>
    <xf numFmtId="3" fontId="5" fillId="0" borderId="10" xfId="53" applyNumberFormat="1" applyFont="1" applyFill="1" applyBorder="1" applyAlignment="1">
      <alignment horizontal="center" vertical="top" wrapText="1"/>
      <protection/>
    </xf>
    <xf numFmtId="172" fontId="5" fillId="0" borderId="10" xfId="53" applyNumberFormat="1" applyFont="1" applyFill="1" applyBorder="1" applyAlignment="1">
      <alignment horizontal="center" vertical="top" wrapText="1"/>
      <protection/>
    </xf>
    <xf numFmtId="172" fontId="5" fillId="0" borderId="10" xfId="53" applyNumberFormat="1" applyFont="1" applyFill="1" applyBorder="1" applyAlignment="1">
      <alignment horizontal="center" vertical="center" wrapText="1"/>
      <protection/>
    </xf>
    <xf numFmtId="0" fontId="27" fillId="0" borderId="0" xfId="53" applyFont="1" applyFill="1" applyAlignment="1">
      <alignment vertical="center"/>
      <protection/>
    </xf>
    <xf numFmtId="171" fontId="27" fillId="0" borderId="0" xfId="67" applyFont="1" applyFill="1" applyAlignment="1">
      <alignment horizontal="center" vertical="center"/>
    </xf>
    <xf numFmtId="171" fontId="27" fillId="0" borderId="0" xfId="67" applyFont="1" applyFill="1" applyAlignment="1">
      <alignment horizontal="left" vertical="center"/>
    </xf>
    <xf numFmtId="171" fontId="2" fillId="0" borderId="0" xfId="67" applyFont="1" applyFill="1" applyAlignment="1">
      <alignment horizontal="center" vertical="center"/>
    </xf>
    <xf numFmtId="171" fontId="2" fillId="0" borderId="0" xfId="67" applyFont="1" applyFill="1" applyAlignment="1">
      <alignment horizontal="left" vertical="center"/>
    </xf>
    <xf numFmtId="171" fontId="27" fillId="0" borderId="0" xfId="67" applyFont="1" applyFill="1" applyAlignment="1">
      <alignment horizontal="left" vertical="top"/>
    </xf>
    <xf numFmtId="49" fontId="7" fillId="0" borderId="31" xfId="53" applyNumberFormat="1" applyFont="1" applyFill="1" applyBorder="1" applyAlignment="1">
      <alignment horizontal="left" vertical="center" wrapText="1"/>
      <protection/>
    </xf>
    <xf numFmtId="172" fontId="7" fillId="0" borderId="31" xfId="53" applyNumberFormat="1" applyFont="1" applyFill="1" applyBorder="1" applyAlignment="1">
      <alignment horizontal="center" vertical="center"/>
      <protection/>
    </xf>
    <xf numFmtId="172" fontId="7" fillId="0" borderId="13" xfId="53" applyNumberFormat="1" applyFont="1" applyFill="1" applyBorder="1" applyAlignment="1">
      <alignment horizontal="center" vertical="center"/>
      <protection/>
    </xf>
    <xf numFmtId="0" fontId="16" fillId="0" borderId="11" xfId="53" applyNumberFormat="1" applyFont="1" applyFill="1" applyBorder="1" applyAlignment="1">
      <alignment horizontal="center" vertical="center" wrapText="1"/>
      <protection/>
    </xf>
    <xf numFmtId="49" fontId="7" fillId="0" borderId="32" xfId="53" applyNumberFormat="1" applyFont="1" applyFill="1" applyBorder="1" applyAlignment="1">
      <alignment horizontal="left" vertical="center" wrapText="1"/>
      <protection/>
    </xf>
    <xf numFmtId="0" fontId="11" fillId="0" borderId="31" xfId="53" applyFont="1" applyFill="1" applyBorder="1" applyAlignment="1">
      <alignment horizontal="center" vertical="center"/>
      <protection/>
    </xf>
    <xf numFmtId="172" fontId="16" fillId="0" borderId="31" xfId="53" applyNumberFormat="1" applyFont="1" applyFill="1" applyBorder="1" applyAlignment="1">
      <alignment horizontal="center" vertical="center"/>
      <protection/>
    </xf>
    <xf numFmtId="49" fontId="9" fillId="0" borderId="19" xfId="53" applyNumberFormat="1" applyFont="1" applyFill="1" applyBorder="1" applyAlignment="1">
      <alignment vertical="center" wrapText="1"/>
      <protection/>
    </xf>
    <xf numFmtId="172" fontId="9" fillId="0" borderId="13" xfId="53" applyNumberFormat="1" applyFont="1" applyFill="1" applyBorder="1" applyAlignment="1">
      <alignment horizontal="center" vertical="center"/>
      <protection/>
    </xf>
    <xf numFmtId="3" fontId="5" fillId="0" borderId="10" xfId="67" applyNumberFormat="1" applyFont="1" applyFill="1" applyBorder="1" applyAlignment="1">
      <alignment horizontal="center" vertical="top"/>
    </xf>
    <xf numFmtId="172" fontId="14" fillId="0" borderId="10" xfId="53" applyNumberFormat="1" applyFont="1" applyFill="1" applyBorder="1" applyAlignment="1">
      <alignment horizontal="center" vertical="top" wrapText="1"/>
      <protection/>
    </xf>
    <xf numFmtId="0" fontId="2" fillId="0" borderId="10" xfId="53" applyFill="1" applyBorder="1" applyAlignment="1">
      <alignment vertical="center"/>
      <protection/>
    </xf>
    <xf numFmtId="49" fontId="12" fillId="0" borderId="19" xfId="53" applyNumberFormat="1" applyFont="1" applyFill="1" applyBorder="1" applyAlignment="1">
      <alignment vertical="center" wrapText="1"/>
      <protection/>
    </xf>
    <xf numFmtId="49" fontId="9" fillId="0" borderId="19" xfId="53" applyNumberFormat="1" applyFont="1" applyFill="1" applyBorder="1" applyAlignment="1">
      <alignment vertical="center"/>
      <protection/>
    </xf>
    <xf numFmtId="0" fontId="15" fillId="0" borderId="0" xfId="55" applyNumberFormat="1" applyFont="1" applyFill="1" applyAlignment="1">
      <alignment vertical="top" wrapText="1"/>
      <protection/>
    </xf>
    <xf numFmtId="0" fontId="13" fillId="0" borderId="0" xfId="55" applyNumberFormat="1" applyFont="1" applyFill="1" applyAlignment="1">
      <alignment vertical="top"/>
      <protection/>
    </xf>
    <xf numFmtId="0" fontId="18" fillId="0" borderId="10" xfId="53" applyFont="1" applyFill="1" applyBorder="1" applyAlignment="1">
      <alignment horizontal="center" vertical="top" wrapText="1"/>
      <protection/>
    </xf>
    <xf numFmtId="172" fontId="5" fillId="0" borderId="10" xfId="53" applyNumberFormat="1" applyFont="1" applyFill="1" applyBorder="1" applyAlignment="1">
      <alignment horizontal="center" vertical="top"/>
      <protection/>
    </xf>
    <xf numFmtId="172" fontId="5" fillId="0" borderId="10" xfId="67" applyNumberFormat="1" applyFont="1" applyFill="1" applyBorder="1" applyAlignment="1">
      <alignment horizontal="center" vertical="top"/>
    </xf>
    <xf numFmtId="184" fontId="7" fillId="0" borderId="19" xfId="53" applyNumberFormat="1" applyFont="1" applyFill="1" applyBorder="1" applyAlignment="1">
      <alignment horizontal="left" vertical="center" wrapText="1"/>
      <protection/>
    </xf>
    <xf numFmtId="172" fontId="9" fillId="0" borderId="0" xfId="53" applyNumberFormat="1" applyFont="1" applyFill="1" applyAlignment="1">
      <alignment vertical="center"/>
      <protection/>
    </xf>
    <xf numFmtId="0" fontId="9" fillId="0" borderId="16" xfId="53" applyFont="1" applyFill="1" applyBorder="1" applyAlignment="1">
      <alignment horizontal="center" vertical="center"/>
      <protection/>
    </xf>
    <xf numFmtId="0" fontId="7" fillId="0" borderId="31" xfId="53" applyFont="1" applyFill="1" applyBorder="1" applyAlignment="1">
      <alignment horizontal="center" vertical="center"/>
      <protection/>
    </xf>
    <xf numFmtId="0" fontId="7" fillId="0" borderId="16" xfId="53" applyFont="1" applyFill="1" applyBorder="1" applyAlignment="1">
      <alignment horizontal="center" vertical="center"/>
      <protection/>
    </xf>
    <xf numFmtId="49" fontId="9" fillId="0" borderId="10" xfId="53" applyNumberFormat="1" applyFont="1" applyFill="1" applyBorder="1" applyAlignment="1">
      <alignment vertical="center" wrapText="1"/>
      <protection/>
    </xf>
    <xf numFmtId="0" fontId="7" fillId="0" borderId="19" xfId="0" applyFont="1" applyFill="1" applyBorder="1" applyAlignment="1">
      <alignment wrapText="1"/>
    </xf>
    <xf numFmtId="0" fontId="7" fillId="0" borderId="16" xfId="0" applyFont="1" applyFill="1" applyBorder="1" applyAlignment="1">
      <alignment horizontal="center" vertical="center"/>
    </xf>
    <xf numFmtId="0" fontId="2" fillId="0" borderId="0" xfId="53" applyAlignment="1">
      <alignment vertical="center"/>
      <protection/>
    </xf>
    <xf numFmtId="0" fontId="19" fillId="0" borderId="0" xfId="53" applyFont="1" applyAlignment="1">
      <alignment vertical="center"/>
      <protection/>
    </xf>
    <xf numFmtId="0" fontId="13" fillId="0" borderId="0" xfId="53" applyFont="1" applyAlignment="1">
      <alignment vertical="center"/>
      <protection/>
    </xf>
    <xf numFmtId="172" fontId="13" fillId="0" borderId="0" xfId="53" applyNumberFormat="1" applyFont="1" applyAlignment="1">
      <alignment vertical="center"/>
      <protection/>
    </xf>
    <xf numFmtId="0" fontId="13" fillId="0" borderId="11" xfId="53" applyFont="1" applyBorder="1" applyAlignment="1">
      <alignment horizontal="center" vertical="center"/>
      <protection/>
    </xf>
    <xf numFmtId="172" fontId="13" fillId="0" borderId="11" xfId="53" applyNumberFormat="1" applyFont="1" applyBorder="1" applyAlignment="1">
      <alignment horizontal="center" vertical="center"/>
      <protection/>
    </xf>
    <xf numFmtId="0" fontId="13" fillId="0" borderId="12" xfId="53" applyFont="1" applyBorder="1" applyAlignment="1">
      <alignment horizontal="center" vertical="center"/>
      <protection/>
    </xf>
    <xf numFmtId="172" fontId="13" fillId="0" borderId="12" xfId="53" applyNumberFormat="1" applyFont="1" applyBorder="1" applyAlignment="1">
      <alignment horizontal="center" vertical="center"/>
      <protection/>
    </xf>
    <xf numFmtId="0" fontId="10" fillId="0" borderId="13" xfId="53" applyFont="1" applyBorder="1" applyAlignment="1">
      <alignment vertical="center"/>
      <protection/>
    </xf>
    <xf numFmtId="0" fontId="10" fillId="0" borderId="13" xfId="53" applyFont="1" applyBorder="1" applyAlignment="1">
      <alignment vertical="center" wrapText="1"/>
      <protection/>
    </xf>
    <xf numFmtId="172" fontId="10" fillId="0" borderId="15" xfId="53" applyNumberFormat="1" applyFont="1" applyBorder="1" applyAlignment="1">
      <alignment horizontal="center" vertical="center"/>
      <protection/>
    </xf>
    <xf numFmtId="0" fontId="29" fillId="0" borderId="0" xfId="53" applyFont="1" applyAlignment="1">
      <alignment vertical="center"/>
      <protection/>
    </xf>
    <xf numFmtId="0" fontId="13" fillId="0" borderId="13" xfId="53" applyFont="1" applyBorder="1" applyAlignment="1">
      <alignment vertical="center"/>
      <protection/>
    </xf>
    <xf numFmtId="0" fontId="13" fillId="0" borderId="13" xfId="53" applyFont="1" applyBorder="1" applyAlignment="1">
      <alignment vertical="center" wrapText="1"/>
      <protection/>
    </xf>
    <xf numFmtId="172" fontId="13" fillId="0" borderId="15" xfId="53" applyNumberFormat="1" applyFont="1" applyBorder="1" applyAlignment="1">
      <alignment horizontal="center" vertical="center"/>
      <protection/>
    </xf>
    <xf numFmtId="0" fontId="30" fillId="0" borderId="0" xfId="53" applyFont="1" applyAlignment="1">
      <alignment vertical="center"/>
      <protection/>
    </xf>
    <xf numFmtId="0" fontId="13" fillId="0" borderId="15" xfId="53" applyFont="1" applyBorder="1" applyAlignment="1">
      <alignment vertical="center"/>
      <protection/>
    </xf>
    <xf numFmtId="0" fontId="13" fillId="0" borderId="15" xfId="53" applyFont="1" applyBorder="1" applyAlignment="1">
      <alignment vertical="center" wrapText="1"/>
      <protection/>
    </xf>
    <xf numFmtId="0" fontId="10" fillId="0" borderId="15" xfId="53" applyFont="1" applyBorder="1" applyAlignment="1">
      <alignment vertical="center"/>
      <protection/>
    </xf>
    <xf numFmtId="0" fontId="10" fillId="0" borderId="15" xfId="53" applyFont="1" applyBorder="1" applyAlignment="1">
      <alignment vertical="center" wrapText="1"/>
      <protection/>
    </xf>
    <xf numFmtId="0" fontId="13" fillId="0" borderId="31" xfId="53" applyFont="1" applyBorder="1" applyAlignment="1">
      <alignment vertical="center"/>
      <protection/>
    </xf>
    <xf numFmtId="0" fontId="13" fillId="0" borderId="31" xfId="53" applyFont="1" applyBorder="1" applyAlignment="1">
      <alignment vertical="center" wrapText="1"/>
      <protection/>
    </xf>
    <xf numFmtId="172" fontId="13" fillId="0" borderId="31" xfId="53" applyNumberFormat="1" applyFont="1" applyBorder="1" applyAlignment="1">
      <alignment horizontal="center" vertical="center"/>
      <protection/>
    </xf>
    <xf numFmtId="0" fontId="13" fillId="0" borderId="20" xfId="53" applyFont="1" applyBorder="1" applyAlignment="1">
      <alignment vertical="center"/>
      <protection/>
    </xf>
    <xf numFmtId="0" fontId="10" fillId="0" borderId="20" xfId="53" applyFont="1" applyBorder="1" applyAlignment="1">
      <alignment vertical="center"/>
      <protection/>
    </xf>
    <xf numFmtId="172" fontId="10" fillId="0" borderId="20" xfId="53" applyNumberFormat="1" applyFont="1" applyBorder="1" applyAlignment="1">
      <alignment horizontal="center" vertical="center"/>
      <protection/>
    </xf>
    <xf numFmtId="0" fontId="19" fillId="0" borderId="0" xfId="53" applyFont="1" applyBorder="1" applyAlignment="1">
      <alignment vertical="center"/>
      <protection/>
    </xf>
    <xf numFmtId="172" fontId="19" fillId="0" borderId="0" xfId="53" applyNumberFormat="1" applyFont="1" applyBorder="1" applyAlignment="1">
      <alignment horizontal="center" vertical="center"/>
      <protection/>
    </xf>
    <xf numFmtId="0" fontId="2" fillId="0" borderId="0" xfId="53" applyBorder="1" applyAlignment="1">
      <alignment vertical="center"/>
      <protection/>
    </xf>
    <xf numFmtId="172" fontId="2" fillId="0" borderId="0" xfId="53" applyNumberFormat="1" applyBorder="1" applyAlignment="1">
      <alignment horizontal="center" vertical="center"/>
      <protection/>
    </xf>
    <xf numFmtId="0" fontId="19" fillId="0" borderId="0" xfId="53" applyFont="1" applyFill="1" applyBorder="1" applyAlignment="1">
      <alignment vertical="center"/>
      <protection/>
    </xf>
    <xf numFmtId="0" fontId="30" fillId="0" borderId="0" xfId="53" applyFont="1" applyBorder="1" applyAlignment="1">
      <alignment vertical="center"/>
      <protection/>
    </xf>
    <xf numFmtId="0" fontId="31" fillId="0" borderId="0" xfId="53" applyFont="1" applyBorder="1" applyAlignment="1">
      <alignment vertical="center"/>
      <protection/>
    </xf>
    <xf numFmtId="172" fontId="31" fillId="0" borderId="0" xfId="53" applyNumberFormat="1" applyFont="1" applyBorder="1" applyAlignment="1">
      <alignment horizontal="center" vertical="center"/>
      <protection/>
    </xf>
    <xf numFmtId="172" fontId="2" fillId="0" borderId="0" xfId="53" applyNumberFormat="1" applyAlignment="1">
      <alignment vertical="center"/>
      <protection/>
    </xf>
    <xf numFmtId="0" fontId="9" fillId="0" borderId="31" xfId="53" applyFont="1" applyFill="1" applyBorder="1" applyAlignment="1">
      <alignment horizontal="center" vertical="center"/>
      <protection/>
    </xf>
    <xf numFmtId="172" fontId="13" fillId="0" borderId="0" xfId="55" applyNumberFormat="1" applyFont="1" applyFill="1" applyAlignment="1">
      <alignment horizontal="center"/>
      <protection/>
    </xf>
    <xf numFmtId="2" fontId="32" fillId="0" borderId="0" xfId="55" applyNumberFormat="1" applyFont="1" applyFill="1" applyAlignment="1">
      <alignment horizontal="center"/>
      <protection/>
    </xf>
    <xf numFmtId="0" fontId="13" fillId="0" borderId="10" xfId="55" applyFont="1" applyFill="1" applyBorder="1" applyAlignment="1">
      <alignment horizontal="center" vertical="center"/>
      <protection/>
    </xf>
    <xf numFmtId="0" fontId="14" fillId="0" borderId="10" xfId="55" applyNumberFormat="1" applyFont="1" applyFill="1" applyBorder="1" applyAlignment="1">
      <alignment horizontal="left" vertical="top" wrapText="1"/>
      <protection/>
    </xf>
    <xf numFmtId="0" fontId="13" fillId="0" borderId="10" xfId="56" applyFont="1" applyFill="1" applyBorder="1" applyAlignment="1">
      <alignment horizontal="center" vertical="center"/>
      <protection/>
    </xf>
    <xf numFmtId="0" fontId="14" fillId="0" borderId="10" xfId="56" applyNumberFormat="1" applyFont="1" applyFill="1" applyBorder="1" applyAlignment="1">
      <alignment horizontal="left" vertical="top" wrapText="1"/>
      <protection/>
    </xf>
    <xf numFmtId="0" fontId="9" fillId="0" borderId="0" xfId="53" applyFont="1">
      <alignment/>
      <protection/>
    </xf>
    <xf numFmtId="0" fontId="9" fillId="0" borderId="0" xfId="53" applyFont="1" applyAlignment="1">
      <alignment horizontal="right"/>
      <protection/>
    </xf>
    <xf numFmtId="172" fontId="4" fillId="0" borderId="0" xfId="53" applyNumberFormat="1" applyFont="1" applyAlignment="1">
      <alignment horizontal="right" vertical="center"/>
      <protection/>
    </xf>
    <xf numFmtId="0" fontId="4" fillId="0" borderId="0" xfId="53" applyFont="1" applyAlignment="1">
      <alignment horizontal="right" vertical="center"/>
      <protection/>
    </xf>
    <xf numFmtId="0" fontId="4" fillId="0" borderId="0" xfId="53" applyFont="1" applyAlignment="1">
      <alignment horizontal="right"/>
      <protection/>
    </xf>
    <xf numFmtId="0" fontId="9" fillId="0" borderId="0" xfId="53" applyFont="1" applyAlignment="1">
      <alignment horizontal="center"/>
      <protection/>
    </xf>
    <xf numFmtId="0" fontId="4" fillId="0" borderId="0" xfId="53" applyFont="1">
      <alignment/>
      <protection/>
    </xf>
    <xf numFmtId="0" fontId="4" fillId="0" borderId="33" xfId="53" applyFont="1" applyBorder="1">
      <alignment/>
      <protection/>
    </xf>
    <xf numFmtId="3" fontId="4" fillId="0" borderId="10" xfId="53" applyNumberFormat="1" applyFont="1" applyBorder="1" applyAlignment="1">
      <alignment horizontal="center"/>
      <protection/>
    </xf>
    <xf numFmtId="3" fontId="4" fillId="0" borderId="34" xfId="53" applyNumberFormat="1" applyFont="1" applyBorder="1" applyAlignment="1">
      <alignment horizontal="center"/>
      <protection/>
    </xf>
    <xf numFmtId="0" fontId="4" fillId="0" borderId="33" xfId="53" applyFont="1" applyBorder="1" applyAlignment="1">
      <alignment horizontal="left" vertical="center" wrapText="1"/>
      <protection/>
    </xf>
    <xf numFmtId="0" fontId="4" fillId="0" borderId="33" xfId="53" applyFont="1" applyBorder="1" applyAlignment="1">
      <alignment horizontal="left" vertical="center"/>
      <protection/>
    </xf>
    <xf numFmtId="172" fontId="4" fillId="0" borderId="10" xfId="53" applyNumberFormat="1" applyFont="1" applyBorder="1" applyAlignment="1">
      <alignment horizontal="center"/>
      <protection/>
    </xf>
    <xf numFmtId="3" fontId="4" fillId="0" borderId="10" xfId="53" applyNumberFormat="1" applyFont="1" applyFill="1" applyBorder="1" applyAlignment="1">
      <alignment horizontal="center"/>
      <protection/>
    </xf>
    <xf numFmtId="172" fontId="4" fillId="0" borderId="34" xfId="53" applyNumberFormat="1" applyFont="1" applyBorder="1" applyAlignment="1">
      <alignment horizontal="center"/>
      <protection/>
    </xf>
    <xf numFmtId="0" fontId="3" fillId="0" borderId="35" xfId="53" applyFont="1" applyBorder="1">
      <alignment/>
      <protection/>
    </xf>
    <xf numFmtId="3" fontId="3" fillId="0" borderId="36" xfId="53" applyNumberFormat="1" applyFont="1" applyBorder="1" applyAlignment="1">
      <alignment horizontal="center"/>
      <protection/>
    </xf>
    <xf numFmtId="172" fontId="3" fillId="0" borderId="36" xfId="53" applyNumberFormat="1" applyFont="1" applyBorder="1" applyAlignment="1">
      <alignment horizontal="center"/>
      <protection/>
    </xf>
    <xf numFmtId="172" fontId="3" fillId="0" borderId="37" xfId="53" applyNumberFormat="1" applyFont="1" applyBorder="1" applyAlignment="1">
      <alignment horizontal="center"/>
      <protection/>
    </xf>
    <xf numFmtId="0" fontId="9" fillId="0" borderId="0" xfId="0" applyFont="1" applyAlignment="1">
      <alignment/>
    </xf>
    <xf numFmtId="0" fontId="9" fillId="0" borderId="0" xfId="0" applyFont="1" applyFill="1" applyAlignment="1">
      <alignment/>
    </xf>
    <xf numFmtId="0" fontId="9" fillId="0" borderId="0" xfId="0" applyFont="1" applyFill="1" applyAlignment="1">
      <alignment horizontal="right"/>
    </xf>
    <xf numFmtId="0" fontId="34" fillId="0" borderId="0" xfId="0" applyFont="1" applyAlignment="1">
      <alignment/>
    </xf>
    <xf numFmtId="0" fontId="34" fillId="0" borderId="0" xfId="0" applyFont="1" applyAlignment="1">
      <alignment horizontal="center" vertical="center"/>
    </xf>
    <xf numFmtId="0" fontId="34" fillId="0" borderId="10" xfId="0" applyFont="1" applyBorder="1" applyAlignment="1">
      <alignment wrapText="1"/>
    </xf>
    <xf numFmtId="0" fontId="34" fillId="0" borderId="10" xfId="0" applyFont="1" applyBorder="1" applyAlignment="1">
      <alignment horizontal="left" vertical="center" wrapText="1"/>
    </xf>
    <xf numFmtId="0" fontId="34" fillId="0" borderId="10" xfId="0" applyFont="1" applyBorder="1" applyAlignment="1">
      <alignment/>
    </xf>
    <xf numFmtId="0" fontId="34" fillId="0" borderId="38" xfId="0" applyFont="1" applyBorder="1" applyAlignment="1">
      <alignment vertical="center" wrapText="1"/>
    </xf>
    <xf numFmtId="0" fontId="34" fillId="0" borderId="10" xfId="0" applyFont="1" applyBorder="1" applyAlignment="1">
      <alignment vertical="center"/>
    </xf>
    <xf numFmtId="0" fontId="34" fillId="0" borderId="10" xfId="0" applyFont="1" applyBorder="1" applyAlignment="1">
      <alignment horizontal="left" wrapText="1"/>
    </xf>
    <xf numFmtId="0" fontId="34" fillId="0" borderId="10" xfId="0" applyFont="1" applyBorder="1" applyAlignment="1">
      <alignment vertical="center" wrapText="1"/>
    </xf>
    <xf numFmtId="0" fontId="23" fillId="0" borderId="10" xfId="0" applyFont="1" applyBorder="1" applyAlignment="1">
      <alignment/>
    </xf>
    <xf numFmtId="0" fontId="14" fillId="0" borderId="10" xfId="53" applyFont="1" applyFill="1" applyBorder="1" applyAlignment="1">
      <alignment horizontal="left" vertical="top" wrapText="1"/>
      <protection/>
    </xf>
    <xf numFmtId="0" fontId="14" fillId="0" borderId="10" xfId="53" applyFont="1" applyFill="1" applyBorder="1" applyAlignment="1">
      <alignment vertical="top" wrapText="1"/>
      <protection/>
    </xf>
    <xf numFmtId="0" fontId="5" fillId="0" borderId="10" xfId="53" applyFont="1" applyFill="1" applyBorder="1" applyAlignment="1">
      <alignment vertical="top" wrapText="1"/>
      <protection/>
    </xf>
    <xf numFmtId="0" fontId="18" fillId="0" borderId="10" xfId="53" applyFont="1" applyFill="1" applyBorder="1" applyAlignment="1">
      <alignment vertical="top" wrapText="1"/>
      <protection/>
    </xf>
    <xf numFmtId="0" fontId="6" fillId="0" borderId="10" xfId="53" applyFont="1" applyFill="1" applyBorder="1" applyAlignment="1">
      <alignment vertical="top" wrapText="1"/>
      <protection/>
    </xf>
    <xf numFmtId="0" fontId="14" fillId="0" borderId="39" xfId="53" applyFont="1" applyFill="1" applyBorder="1" applyAlignment="1">
      <alignment horizontal="left" vertical="top" wrapText="1"/>
      <protection/>
    </xf>
    <xf numFmtId="0" fontId="5" fillId="0" borderId="19" xfId="53" applyFont="1" applyFill="1" applyBorder="1" applyAlignment="1">
      <alignment vertical="top" wrapText="1"/>
      <protection/>
    </xf>
    <xf numFmtId="0" fontId="14" fillId="0" borderId="19" xfId="53" applyFont="1" applyFill="1" applyBorder="1" applyAlignment="1">
      <alignment horizontal="center" vertical="top" wrapText="1"/>
      <protection/>
    </xf>
    <xf numFmtId="0" fontId="14" fillId="0" borderId="24" xfId="53" applyFont="1" applyFill="1" applyBorder="1" applyAlignment="1">
      <alignment vertical="top" wrapText="1"/>
      <protection/>
    </xf>
    <xf numFmtId="0" fontId="18" fillId="0" borderId="10" xfId="53" applyFont="1" applyFill="1" applyBorder="1" applyAlignment="1">
      <alignment horizontal="left" vertical="top" wrapText="1"/>
      <protection/>
    </xf>
    <xf numFmtId="0" fontId="5" fillId="0" borderId="10" xfId="53" applyFont="1" applyFill="1" applyBorder="1" applyAlignment="1">
      <alignment horizontal="left" vertical="top" wrapText="1"/>
      <protection/>
    </xf>
    <xf numFmtId="0" fontId="6" fillId="0" borderId="10" xfId="53" applyFont="1" applyFill="1" applyBorder="1" applyAlignment="1">
      <alignment horizontal="left" vertical="center" wrapText="1"/>
      <protection/>
    </xf>
    <xf numFmtId="0" fontId="5" fillId="0" borderId="10" xfId="53" applyFont="1" applyFill="1" applyBorder="1" applyAlignment="1">
      <alignment horizontal="center" vertical="center" wrapText="1"/>
      <protection/>
    </xf>
    <xf numFmtId="0" fontId="9" fillId="0" borderId="0" xfId="53" applyFont="1" applyFill="1" applyBorder="1" applyAlignment="1">
      <alignment wrapText="1"/>
      <protection/>
    </xf>
    <xf numFmtId="49" fontId="12" fillId="0" borderId="18" xfId="53" applyNumberFormat="1" applyFont="1" applyFill="1" applyBorder="1" applyAlignment="1">
      <alignment vertical="center"/>
      <protection/>
    </xf>
    <xf numFmtId="49" fontId="11" fillId="0" borderId="19" xfId="53" applyNumberFormat="1" applyFont="1" applyFill="1" applyBorder="1" applyAlignment="1">
      <alignment vertical="center" wrapText="1"/>
      <protection/>
    </xf>
    <xf numFmtId="0" fontId="9" fillId="0" borderId="19" xfId="53" applyNumberFormat="1" applyFont="1" applyFill="1" applyBorder="1" applyAlignment="1">
      <alignment horizontal="left" vertical="center" wrapText="1"/>
      <protection/>
    </xf>
    <xf numFmtId="49" fontId="9" fillId="0" borderId="40" xfId="0" applyNumberFormat="1" applyFont="1" applyBorder="1" applyAlignment="1" applyProtection="1">
      <alignment horizontal="left" vertical="center" wrapText="1"/>
      <protection/>
    </xf>
    <xf numFmtId="0" fontId="9" fillId="0" borderId="19" xfId="53" applyNumberFormat="1" applyFont="1" applyFill="1" applyBorder="1" applyAlignment="1">
      <alignment vertical="center" wrapText="1"/>
      <protection/>
    </xf>
    <xf numFmtId="0" fontId="9" fillId="0" borderId="41" xfId="53" applyNumberFormat="1" applyFont="1" applyFill="1" applyBorder="1" applyAlignment="1">
      <alignment wrapText="1"/>
      <protection/>
    </xf>
    <xf numFmtId="49" fontId="10" fillId="0" borderId="29" xfId="53" applyNumberFormat="1" applyFont="1" applyFill="1" applyBorder="1" applyAlignment="1">
      <alignment vertical="center"/>
      <protection/>
    </xf>
    <xf numFmtId="49" fontId="9" fillId="0" borderId="42" xfId="0" applyNumberFormat="1" applyFont="1" applyBorder="1" applyAlignment="1" applyProtection="1">
      <alignment horizontal="center" vertical="center" wrapText="1"/>
      <protection/>
    </xf>
    <xf numFmtId="0" fontId="9" fillId="0" borderId="33" xfId="53" applyFont="1" applyFill="1" applyBorder="1" applyAlignment="1">
      <alignment horizontal="center" vertical="center"/>
      <protection/>
    </xf>
    <xf numFmtId="0" fontId="7" fillId="0" borderId="33" xfId="0" applyFont="1" applyFill="1" applyBorder="1" applyAlignment="1">
      <alignment horizontal="center" vertical="center"/>
    </xf>
    <xf numFmtId="0" fontId="11" fillId="0" borderId="43" xfId="55" applyFont="1" applyFill="1" applyBorder="1" applyAlignment="1">
      <alignment horizontal="center" vertical="center"/>
      <protection/>
    </xf>
    <xf numFmtId="49" fontId="28" fillId="0" borderId="44" xfId="0" applyNumberFormat="1" applyFont="1" applyFill="1" applyBorder="1" applyAlignment="1" applyProtection="1">
      <alignment horizontal="center" vertical="center" wrapText="1"/>
      <protection/>
    </xf>
    <xf numFmtId="0" fontId="28" fillId="0" borderId="44" xfId="0" applyNumberFormat="1" applyFont="1" applyFill="1" applyBorder="1" applyAlignment="1" applyProtection="1">
      <alignment horizontal="center" vertical="center" wrapText="1"/>
      <protection/>
    </xf>
    <xf numFmtId="0" fontId="10" fillId="0" borderId="45" xfId="55" applyFont="1" applyFill="1" applyBorder="1" applyAlignment="1">
      <alignment horizontal="center" vertical="center"/>
      <protection/>
    </xf>
    <xf numFmtId="0" fontId="13" fillId="0" borderId="33" xfId="55" applyFont="1" applyFill="1" applyBorder="1" applyAlignment="1">
      <alignment horizontal="center" vertical="center"/>
      <protection/>
    </xf>
    <xf numFmtId="172" fontId="18" fillId="0" borderId="34" xfId="55" applyNumberFormat="1" applyFont="1" applyFill="1" applyBorder="1" applyAlignment="1">
      <alignment horizontal="center" vertical="center"/>
      <protection/>
    </xf>
    <xf numFmtId="172" fontId="18" fillId="0" borderId="34" xfId="56" applyNumberFormat="1" applyFont="1" applyFill="1" applyBorder="1" applyAlignment="1">
      <alignment horizontal="center" vertical="center"/>
      <protection/>
    </xf>
    <xf numFmtId="172" fontId="13" fillId="0" borderId="37" xfId="54" applyNumberFormat="1" applyFont="1" applyFill="1" applyBorder="1" applyAlignment="1">
      <alignment horizontal="center" vertical="center" wrapText="1"/>
      <protection/>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46" xfId="53" applyFont="1" applyBorder="1">
      <alignment/>
      <protection/>
    </xf>
    <xf numFmtId="0" fontId="3" fillId="0" borderId="47" xfId="53" applyFont="1" applyBorder="1" applyAlignment="1">
      <alignment horizontal="center" wrapText="1"/>
      <protection/>
    </xf>
    <xf numFmtId="0" fontId="3" fillId="0" borderId="48" xfId="53" applyFont="1" applyBorder="1" applyAlignment="1">
      <alignment horizontal="center" wrapText="1"/>
      <protection/>
    </xf>
    <xf numFmtId="0" fontId="11" fillId="0" borderId="0" xfId="53" applyFont="1">
      <alignment/>
      <protection/>
    </xf>
    <xf numFmtId="0" fontId="13" fillId="0" borderId="11" xfId="53" applyFont="1" applyBorder="1" applyAlignment="1">
      <alignment horizontal="center" vertical="center"/>
      <protection/>
    </xf>
    <xf numFmtId="0" fontId="13" fillId="0" borderId="12" xfId="53" applyFont="1" applyBorder="1" applyAlignment="1">
      <alignment horizontal="center" vertical="center"/>
      <protection/>
    </xf>
    <xf numFmtId="0" fontId="10" fillId="0" borderId="0" xfId="53" applyFont="1" applyAlignment="1">
      <alignment horizontal="center" vertical="center" wrapText="1"/>
      <protection/>
    </xf>
    <xf numFmtId="49" fontId="11" fillId="0" borderId="23" xfId="53" applyNumberFormat="1" applyFont="1" applyFill="1" applyBorder="1" applyAlignment="1">
      <alignment horizontal="center" vertical="center"/>
      <protection/>
    </xf>
    <xf numFmtId="49" fontId="11" fillId="0" borderId="49" xfId="53" applyNumberFormat="1" applyFont="1" applyFill="1" applyBorder="1" applyAlignment="1">
      <alignment horizontal="center" vertical="center"/>
      <protection/>
    </xf>
    <xf numFmtId="0" fontId="10" fillId="0" borderId="0" xfId="53" applyFont="1" applyFill="1" applyAlignment="1">
      <alignment horizontal="center" wrapText="1"/>
      <protection/>
    </xf>
    <xf numFmtId="0" fontId="7" fillId="0" borderId="31" xfId="53" applyFont="1" applyFill="1" applyBorder="1" applyAlignment="1">
      <alignment horizontal="center" vertical="center"/>
      <protection/>
    </xf>
    <xf numFmtId="0" fontId="7" fillId="0" borderId="16" xfId="53" applyFont="1" applyFill="1" applyBorder="1" applyAlignment="1">
      <alignment horizontal="center" vertical="center"/>
      <protection/>
    </xf>
    <xf numFmtId="0" fontId="7" fillId="0" borderId="13" xfId="53" applyFont="1" applyFill="1" applyBorder="1" applyAlignment="1">
      <alignment horizontal="center" vertical="center"/>
      <protection/>
    </xf>
    <xf numFmtId="0" fontId="7" fillId="0" borderId="3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9" fillId="0" borderId="31" xfId="53" applyFont="1" applyFill="1" applyBorder="1" applyAlignment="1">
      <alignment horizontal="center" vertical="center"/>
      <protection/>
    </xf>
    <xf numFmtId="0" fontId="9" fillId="0" borderId="16" xfId="53" applyFont="1" applyFill="1" applyBorder="1" applyAlignment="1">
      <alignment horizontal="center" vertical="center"/>
      <protection/>
    </xf>
    <xf numFmtId="0" fontId="9" fillId="0" borderId="13" xfId="53" applyFont="1" applyFill="1" applyBorder="1" applyAlignment="1">
      <alignment horizontal="center" vertical="center"/>
      <protection/>
    </xf>
    <xf numFmtId="0" fontId="13" fillId="0" borderId="50" xfId="54" applyFont="1" applyFill="1" applyBorder="1" applyAlignment="1">
      <alignment horizontal="left" vertical="center" wrapText="1"/>
      <protection/>
    </xf>
    <xf numFmtId="0" fontId="13" fillId="0" borderId="21" xfId="54" applyFont="1" applyFill="1" applyBorder="1" applyAlignment="1">
      <alignment horizontal="left" vertical="center" wrapText="1"/>
      <protection/>
    </xf>
    <xf numFmtId="0" fontId="10" fillId="0" borderId="0" xfId="55" applyFont="1" applyFill="1" applyAlignment="1">
      <alignment horizontal="center" wrapText="1"/>
      <protection/>
    </xf>
    <xf numFmtId="0" fontId="17" fillId="0" borderId="0" xfId="53" applyFont="1" applyAlignment="1">
      <alignment horizontal="center" vertical="center" wrapText="1"/>
      <protection/>
    </xf>
    <xf numFmtId="185" fontId="5" fillId="0" borderId="11" xfId="53" applyNumberFormat="1" applyFont="1" applyBorder="1" applyAlignment="1">
      <alignment horizontal="center" vertical="center" wrapText="1"/>
      <protection/>
    </xf>
    <xf numFmtId="185" fontId="5" fillId="0" borderId="12" xfId="53" applyNumberFormat="1" applyFont="1" applyBorder="1" applyAlignment="1">
      <alignment horizontal="center" vertical="center" wrapText="1"/>
      <protection/>
    </xf>
    <xf numFmtId="0" fontId="5" fillId="0" borderId="17" xfId="53" applyFont="1" applyBorder="1" applyAlignment="1">
      <alignment horizontal="center" vertical="center"/>
      <protection/>
    </xf>
    <xf numFmtId="0" fontId="5" fillId="0" borderId="28" xfId="53" applyFont="1" applyBorder="1" applyAlignment="1">
      <alignment horizontal="center" vertical="center"/>
      <protection/>
    </xf>
    <xf numFmtId="0" fontId="10" fillId="0" borderId="28" xfId="53" applyFont="1" applyBorder="1" applyAlignment="1">
      <alignment horizontal="center" vertical="center"/>
      <protection/>
    </xf>
    <xf numFmtId="0" fontId="10" fillId="0" borderId="29" xfId="53" applyFont="1" applyBorder="1" applyAlignment="1">
      <alignment horizontal="center" vertical="center"/>
      <protection/>
    </xf>
    <xf numFmtId="0" fontId="5" fillId="0" borderId="11" xfId="53" applyFont="1" applyBorder="1" applyAlignment="1">
      <alignment horizontal="center" vertical="center"/>
      <protection/>
    </xf>
    <xf numFmtId="0" fontId="5" fillId="0" borderId="12" xfId="53" applyFont="1" applyBorder="1" applyAlignment="1">
      <alignment horizontal="center" vertical="center"/>
      <protection/>
    </xf>
    <xf numFmtId="0" fontId="23" fillId="0" borderId="39" xfId="53" applyFont="1" applyFill="1" applyBorder="1" applyAlignment="1">
      <alignment horizontal="center" vertical="top" wrapText="1"/>
      <protection/>
    </xf>
    <xf numFmtId="0" fontId="23" fillId="0" borderId="19" xfId="53" applyFont="1" applyFill="1" applyBorder="1" applyAlignment="1">
      <alignment horizontal="center" vertical="top" wrapText="1"/>
      <protection/>
    </xf>
    <xf numFmtId="0" fontId="23" fillId="0" borderId="24" xfId="53" applyFont="1" applyFill="1" applyBorder="1" applyAlignment="1">
      <alignment horizontal="center" vertical="top" wrapText="1"/>
      <protection/>
    </xf>
    <xf numFmtId="0" fontId="25" fillId="0" borderId="39" xfId="53" applyFont="1" applyFill="1" applyBorder="1" applyAlignment="1">
      <alignment horizontal="center" vertical="top" wrapText="1"/>
      <protection/>
    </xf>
    <xf numFmtId="0" fontId="25" fillId="0" borderId="19" xfId="53" applyFont="1" applyFill="1" applyBorder="1" applyAlignment="1">
      <alignment horizontal="center" vertical="top" wrapText="1"/>
      <protection/>
    </xf>
    <xf numFmtId="0" fontId="25" fillId="0" borderId="24" xfId="53" applyFont="1" applyFill="1" applyBorder="1" applyAlignment="1">
      <alignment horizontal="center" vertical="top" wrapText="1"/>
      <protection/>
    </xf>
    <xf numFmtId="0" fontId="23" fillId="0" borderId="39" xfId="53" applyFont="1" applyFill="1" applyBorder="1" applyAlignment="1">
      <alignment horizontal="center" vertical="center" wrapText="1"/>
      <protection/>
    </xf>
    <xf numFmtId="0" fontId="23" fillId="0" borderId="19" xfId="53" applyFont="1" applyFill="1" applyBorder="1" applyAlignment="1">
      <alignment horizontal="center" vertical="center" wrapText="1"/>
      <protection/>
    </xf>
    <xf numFmtId="0" fontId="23" fillId="0" borderId="24" xfId="53" applyFont="1" applyFill="1" applyBorder="1" applyAlignment="1">
      <alignment horizontal="center" vertical="center" wrapText="1"/>
      <protection/>
    </xf>
    <xf numFmtId="0" fontId="23" fillId="0" borderId="10" xfId="53" applyFont="1" applyFill="1" applyBorder="1" applyAlignment="1">
      <alignment horizontal="left" vertical="top" wrapText="1"/>
      <protection/>
    </xf>
    <xf numFmtId="0" fontId="26" fillId="0" borderId="39" xfId="53" applyFont="1" applyFill="1" applyBorder="1" applyAlignment="1">
      <alignment horizontal="center" vertical="top" wrapText="1"/>
      <protection/>
    </xf>
    <xf numFmtId="0" fontId="26" fillId="0" borderId="19" xfId="53" applyFont="1" applyFill="1" applyBorder="1" applyAlignment="1">
      <alignment horizontal="center" vertical="top" wrapText="1"/>
      <protection/>
    </xf>
    <xf numFmtId="0" fontId="26" fillId="0" borderId="24" xfId="53" applyFont="1" applyFill="1" applyBorder="1" applyAlignment="1">
      <alignment horizontal="center" vertical="top" wrapText="1"/>
      <protection/>
    </xf>
    <xf numFmtId="0" fontId="10" fillId="0" borderId="39" xfId="53" applyFont="1" applyFill="1" applyBorder="1" applyAlignment="1">
      <alignment horizontal="center" vertical="center" wrapText="1"/>
      <protection/>
    </xf>
    <xf numFmtId="0" fontId="10" fillId="0" borderId="19" xfId="53" applyFont="1" applyFill="1" applyBorder="1" applyAlignment="1">
      <alignment horizontal="center" vertical="center" wrapText="1"/>
      <protection/>
    </xf>
    <xf numFmtId="0" fontId="10" fillId="0" borderId="24" xfId="53" applyFont="1" applyFill="1" applyBorder="1" applyAlignment="1">
      <alignment horizontal="center" vertical="center" wrapText="1"/>
      <protection/>
    </xf>
    <xf numFmtId="0" fontId="23" fillId="0" borderId="0" xfId="53" applyFont="1" applyFill="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38" xfId="53" applyFont="1" applyFill="1" applyBorder="1" applyAlignment="1">
      <alignment horizontal="center" vertical="center" wrapText="1"/>
      <protection/>
    </xf>
    <xf numFmtId="0" fontId="14" fillId="0" borderId="51" xfId="53" applyFont="1" applyFill="1" applyBorder="1" applyAlignment="1">
      <alignment horizontal="center" vertical="center" wrapText="1"/>
      <protection/>
    </xf>
    <xf numFmtId="171" fontId="2" fillId="0" borderId="27" xfId="67" applyFont="1" applyFill="1" applyBorder="1" applyAlignment="1">
      <alignment horizontal="center" vertical="center"/>
    </xf>
    <xf numFmtId="171" fontId="14" fillId="0" borderId="10" xfId="67" applyFont="1" applyFill="1" applyBorder="1" applyAlignment="1">
      <alignment horizontal="center" vertical="center" wrapText="1"/>
    </xf>
    <xf numFmtId="171" fontId="14" fillId="0" borderId="39" xfId="67" applyFont="1" applyFill="1" applyBorder="1" applyAlignment="1">
      <alignment horizontal="center"/>
    </xf>
    <xf numFmtId="171" fontId="14" fillId="0" borderId="24" xfId="67" applyFont="1" applyFill="1" applyBorder="1" applyAlignment="1">
      <alignment horizontal="center"/>
    </xf>
    <xf numFmtId="0" fontId="10" fillId="0" borderId="0" xfId="57" applyFont="1" applyBorder="1" applyAlignment="1">
      <alignment horizontal="center" vertical="top" wrapText="1"/>
      <protection/>
    </xf>
    <xf numFmtId="0" fontId="34" fillId="0" borderId="38" xfId="0" applyFont="1" applyBorder="1" applyAlignment="1">
      <alignment horizontal="left" vertical="center" wrapText="1"/>
    </xf>
    <xf numFmtId="0" fontId="34" fillId="0" borderId="51" xfId="0" applyFont="1" applyBorder="1" applyAlignment="1">
      <alignment horizontal="left" vertical="center" wrapText="1"/>
    </xf>
    <xf numFmtId="0" fontId="23" fillId="0" borderId="39" xfId="0" applyFont="1" applyBorder="1" applyAlignment="1">
      <alignment/>
    </xf>
    <xf numFmtId="0" fontId="23" fillId="0" borderId="24" xfId="0" applyFont="1" applyBorder="1" applyAlignment="1">
      <alignment/>
    </xf>
    <xf numFmtId="0" fontId="34" fillId="0" borderId="39" xfId="0" applyFont="1" applyBorder="1" applyAlignment="1">
      <alignment horizontal="center" wrapText="1"/>
    </xf>
    <xf numFmtId="0" fontId="34" fillId="0" borderId="19" xfId="0" applyFont="1" applyBorder="1" applyAlignment="1">
      <alignment horizontal="center" wrapText="1"/>
    </xf>
    <xf numFmtId="0" fontId="34" fillId="0" borderId="24" xfId="0" applyFont="1" applyBorder="1" applyAlignment="1">
      <alignment horizontal="center" wrapText="1"/>
    </xf>
    <xf numFmtId="0" fontId="23" fillId="0" borderId="0" xfId="0" applyFont="1" applyAlignment="1">
      <alignment horizontal="center" wrapText="1"/>
    </xf>
    <xf numFmtId="0" fontId="10" fillId="0" borderId="0" xfId="53" applyFont="1" applyAlignment="1">
      <alignment horizont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4 2" xfId="56"/>
    <cellStyle name="Обычный_Приложение 20. Межбюджетка"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tabSelected="1" zoomScalePageLayoutView="0" workbookViewId="0" topLeftCell="A1">
      <selection activeCell="A1" sqref="A1"/>
    </sheetView>
  </sheetViews>
  <sheetFormatPr defaultColWidth="10.00390625" defaultRowHeight="15"/>
  <cols>
    <col min="1" max="1" width="39.140625" style="184" customWidth="1"/>
    <col min="2" max="2" width="81.421875" style="184" customWidth="1"/>
    <col min="3" max="3" width="18.28125" style="218" customWidth="1"/>
    <col min="4" max="16384" width="10.00390625" style="184" customWidth="1"/>
  </cols>
  <sheetData>
    <row r="1" ht="15">
      <c r="C1" s="228" t="s">
        <v>265</v>
      </c>
    </row>
    <row r="2" ht="15">
      <c r="C2" s="229" t="s">
        <v>264</v>
      </c>
    </row>
    <row r="3" ht="15">
      <c r="C3" s="229" t="s">
        <v>36</v>
      </c>
    </row>
    <row r="4" ht="15">
      <c r="C4" s="229" t="s">
        <v>167</v>
      </c>
    </row>
    <row r="5" ht="15">
      <c r="C5" s="229" t="s">
        <v>168</v>
      </c>
    </row>
    <row r="6" ht="15">
      <c r="C6" s="229" t="s">
        <v>169</v>
      </c>
    </row>
    <row r="7" ht="12.75">
      <c r="C7" s="46"/>
    </row>
    <row r="8" ht="12.75">
      <c r="C8" s="46"/>
    </row>
    <row r="10" spans="1:3" s="185" customFormat="1" ht="46.5" customHeight="1">
      <c r="A10" s="298" t="s">
        <v>468</v>
      </c>
      <c r="B10" s="298"/>
      <c r="C10" s="298"/>
    </row>
    <row r="11" spans="1:3" ht="12.75" customHeight="1" thickBot="1">
      <c r="A11" s="186"/>
      <c r="B11" s="186"/>
      <c r="C11" s="187"/>
    </row>
    <row r="12" spans="1:3" ht="18.75">
      <c r="A12" s="188" t="s">
        <v>37</v>
      </c>
      <c r="B12" s="296" t="s">
        <v>469</v>
      </c>
      <c r="C12" s="189" t="s">
        <v>39</v>
      </c>
    </row>
    <row r="13" spans="1:3" ht="19.5" thickBot="1">
      <c r="A13" s="190" t="s">
        <v>40</v>
      </c>
      <c r="B13" s="297"/>
      <c r="C13" s="191" t="s">
        <v>470</v>
      </c>
    </row>
    <row r="14" spans="1:3" s="195" customFormat="1" ht="42" customHeight="1">
      <c r="A14" s="192" t="s">
        <v>471</v>
      </c>
      <c r="B14" s="193" t="s">
        <v>472</v>
      </c>
      <c r="C14" s="194">
        <f>C15</f>
        <v>20130.3</v>
      </c>
    </row>
    <row r="15" spans="1:3" s="195" customFormat="1" ht="42" customHeight="1">
      <c r="A15" s="196" t="s">
        <v>473</v>
      </c>
      <c r="B15" s="197" t="s">
        <v>170</v>
      </c>
      <c r="C15" s="198">
        <f>20510.3-380</f>
        <v>20130.3</v>
      </c>
    </row>
    <row r="16" spans="1:3" s="199" customFormat="1" ht="54" customHeight="1">
      <c r="A16" s="192" t="s">
        <v>474</v>
      </c>
      <c r="B16" s="193" t="s">
        <v>475</v>
      </c>
      <c r="C16" s="194">
        <f>C17+C18</f>
        <v>-6800</v>
      </c>
    </row>
    <row r="17" spans="1:3" s="199" customFormat="1" ht="62.25" customHeight="1">
      <c r="A17" s="200" t="s">
        <v>476</v>
      </c>
      <c r="B17" s="201" t="s">
        <v>477</v>
      </c>
      <c r="C17" s="198">
        <v>38200</v>
      </c>
    </row>
    <row r="18" spans="1:3" s="199" customFormat="1" ht="54.75" customHeight="1">
      <c r="A18" s="200" t="s">
        <v>478</v>
      </c>
      <c r="B18" s="201" t="s">
        <v>479</v>
      </c>
      <c r="C18" s="198">
        <v>-45000</v>
      </c>
    </row>
    <row r="19" spans="1:3" s="199" customFormat="1" ht="37.5">
      <c r="A19" s="202" t="s">
        <v>480</v>
      </c>
      <c r="B19" s="193" t="s">
        <v>481</v>
      </c>
      <c r="C19" s="194">
        <f>77058+5740.7+20943.3+635.5+2356.3</f>
        <v>106733.8</v>
      </c>
    </row>
    <row r="20" spans="1:3" ht="42" customHeight="1">
      <c r="A20" s="202" t="s">
        <v>482</v>
      </c>
      <c r="B20" s="203" t="s">
        <v>483</v>
      </c>
      <c r="C20" s="194">
        <f>C22+C23+C21</f>
        <v>10000</v>
      </c>
    </row>
    <row r="21" spans="1:3" s="185" customFormat="1" ht="56.25">
      <c r="A21" s="200" t="s">
        <v>484</v>
      </c>
      <c r="B21" s="201" t="s">
        <v>485</v>
      </c>
      <c r="C21" s="198">
        <v>10000</v>
      </c>
    </row>
    <row r="22" spans="1:3" s="185" customFormat="1" ht="62.25" customHeight="1">
      <c r="A22" s="200" t="s">
        <v>486</v>
      </c>
      <c r="B22" s="201" t="s">
        <v>487</v>
      </c>
      <c r="C22" s="198">
        <v>-20000</v>
      </c>
    </row>
    <row r="23" spans="1:3" s="185" customFormat="1" ht="75">
      <c r="A23" s="200" t="s">
        <v>488</v>
      </c>
      <c r="B23" s="201" t="s">
        <v>489</v>
      </c>
      <c r="C23" s="198">
        <v>20000</v>
      </c>
    </row>
    <row r="24" spans="1:3" s="185" customFormat="1" ht="18.75" hidden="1">
      <c r="A24" s="204"/>
      <c r="B24" s="205"/>
      <c r="C24" s="206"/>
    </row>
    <row r="25" spans="1:3" ht="31.5" customHeight="1" hidden="1">
      <c r="A25" s="202" t="s">
        <v>490</v>
      </c>
      <c r="B25" s="203" t="s">
        <v>491</v>
      </c>
      <c r="C25" s="194">
        <f>C27</f>
        <v>0</v>
      </c>
    </row>
    <row r="26" spans="1:3" s="185" customFormat="1" ht="18.75" hidden="1">
      <c r="A26" s="204"/>
      <c r="B26" s="205"/>
      <c r="C26" s="206"/>
    </row>
    <row r="27" spans="1:3" s="185" customFormat="1" ht="37.5" hidden="1">
      <c r="A27" s="204" t="s">
        <v>492</v>
      </c>
      <c r="B27" s="205" t="s">
        <v>493</v>
      </c>
      <c r="C27" s="206"/>
    </row>
    <row r="28" spans="1:3" s="185" customFormat="1" ht="18.75" hidden="1">
      <c r="A28" s="204"/>
      <c r="B28" s="205"/>
      <c r="C28" s="206"/>
    </row>
    <row r="29" spans="1:3" s="185" customFormat="1" ht="32.25" customHeight="1" thickBot="1">
      <c r="A29" s="207"/>
      <c r="B29" s="208" t="s">
        <v>494</v>
      </c>
      <c r="C29" s="209">
        <f>C14+C16+C20+C19+C25</f>
        <v>130064.1</v>
      </c>
    </row>
    <row r="30" spans="1:3" ht="12.75">
      <c r="A30" s="210"/>
      <c r="B30" s="210"/>
      <c r="C30" s="211"/>
    </row>
    <row r="31" spans="1:3" ht="12.75">
      <c r="A31" s="212"/>
      <c r="B31" s="212"/>
      <c r="C31" s="213"/>
    </row>
    <row r="32" spans="1:3" s="185" customFormat="1" ht="12.75">
      <c r="A32" s="212"/>
      <c r="B32" s="212"/>
      <c r="C32" s="213"/>
    </row>
    <row r="33" spans="1:3" s="185" customFormat="1" ht="12.75">
      <c r="A33" s="210"/>
      <c r="B33" s="210"/>
      <c r="C33" s="211"/>
    </row>
    <row r="34" spans="1:3" s="185" customFormat="1" ht="12.75">
      <c r="A34" s="210"/>
      <c r="B34" s="214"/>
      <c r="C34" s="211"/>
    </row>
    <row r="35" spans="1:3" ht="12.75">
      <c r="A35" s="210"/>
      <c r="B35" s="214"/>
      <c r="C35" s="211"/>
    </row>
    <row r="36" spans="1:3" ht="18">
      <c r="A36" s="215"/>
      <c r="B36" s="216"/>
      <c r="C36" s="217"/>
    </row>
  </sheetData>
  <sheetProtection/>
  <mergeCells count="2">
    <mergeCell ref="B12:B13"/>
    <mergeCell ref="A10:C10"/>
  </mergeCells>
  <printOptions horizontalCentered="1"/>
  <pageMargins left="0.984251968503937" right="0.5905511811023623" top="0.5905511811023623" bottom="0.5905511811023623"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C46"/>
  <sheetViews>
    <sheetView zoomScale="115" zoomScaleNormal="115" zoomScalePageLayoutView="0" workbookViewId="0" topLeftCell="A1">
      <selection activeCell="A1" sqref="A1"/>
    </sheetView>
  </sheetViews>
  <sheetFormatPr defaultColWidth="10.140625" defaultRowHeight="15"/>
  <cols>
    <col min="1" max="1" width="21.00390625" style="4" bestFit="1" customWidth="1"/>
    <col min="2" max="2" width="100.140625" style="5" customWidth="1"/>
    <col min="3" max="3" width="17.00390625" style="5" customWidth="1"/>
    <col min="4" max="16384" width="10.140625" style="4" customWidth="1"/>
  </cols>
  <sheetData>
    <row r="1" ht="15">
      <c r="C1" s="228" t="s">
        <v>265</v>
      </c>
    </row>
    <row r="2" ht="15">
      <c r="C2" s="229" t="s">
        <v>264</v>
      </c>
    </row>
    <row r="3" ht="15">
      <c r="C3" s="229" t="s">
        <v>36</v>
      </c>
    </row>
    <row r="4" ht="15">
      <c r="C4" s="229" t="s">
        <v>167</v>
      </c>
    </row>
    <row r="5" ht="15">
      <c r="C5" s="229" t="s">
        <v>168</v>
      </c>
    </row>
    <row r="6" ht="15">
      <c r="C6" s="229" t="s">
        <v>171</v>
      </c>
    </row>
    <row r="7" ht="15">
      <c r="C7" s="229"/>
    </row>
    <row r="8" ht="15">
      <c r="C8" s="229"/>
    </row>
    <row r="10" spans="1:3" ht="39.75" customHeight="1">
      <c r="A10" s="301" t="s">
        <v>173</v>
      </c>
      <c r="B10" s="301"/>
      <c r="C10" s="301"/>
    </row>
    <row r="11" spans="1:3" ht="13.5" thickBot="1">
      <c r="A11" s="6"/>
      <c r="B11" s="7"/>
      <c r="C11" s="8"/>
    </row>
    <row r="12" spans="1:3" ht="12.75">
      <c r="A12" s="9" t="s">
        <v>37</v>
      </c>
      <c r="B12" s="299" t="s">
        <v>38</v>
      </c>
      <c r="C12" s="10" t="s">
        <v>39</v>
      </c>
    </row>
    <row r="13" spans="1:3" ht="13.5" thickBot="1">
      <c r="A13" s="11" t="s">
        <v>40</v>
      </c>
      <c r="B13" s="300"/>
      <c r="C13" s="12" t="s">
        <v>41</v>
      </c>
    </row>
    <row r="14" spans="1:3" ht="16.5">
      <c r="A14" s="13" t="s">
        <v>42</v>
      </c>
      <c r="B14" s="272" t="s">
        <v>43</v>
      </c>
      <c r="C14" s="14">
        <f>C15+C17+C22+C24+C29+C34+C37+C39+C40+C31</f>
        <v>691583.9</v>
      </c>
    </row>
    <row r="15" spans="1:3" ht="16.5" customHeight="1">
      <c r="A15" s="15" t="s">
        <v>44</v>
      </c>
      <c r="B15" s="38" t="s">
        <v>45</v>
      </c>
      <c r="C15" s="16">
        <f>C16</f>
        <v>479559.5</v>
      </c>
    </row>
    <row r="16" spans="1:3" ht="12.75">
      <c r="A16" s="17" t="s">
        <v>46</v>
      </c>
      <c r="B16" s="170" t="s">
        <v>47</v>
      </c>
      <c r="C16" s="18">
        <v>479559.5</v>
      </c>
    </row>
    <row r="17" spans="1:3" ht="12.75">
      <c r="A17" s="15" t="s">
        <v>48</v>
      </c>
      <c r="B17" s="38" t="s">
        <v>49</v>
      </c>
      <c r="C17" s="16">
        <f>C19+C20+C18+C21</f>
        <v>102947.20000000001</v>
      </c>
    </row>
    <row r="18" spans="1:3" ht="12.75">
      <c r="A18" s="17" t="s">
        <v>50</v>
      </c>
      <c r="B18" s="170" t="s">
        <v>51</v>
      </c>
      <c r="C18" s="18">
        <v>57610.3</v>
      </c>
    </row>
    <row r="19" spans="1:3" ht="12.75">
      <c r="A19" s="17" t="s">
        <v>52</v>
      </c>
      <c r="B19" s="170" t="s">
        <v>53</v>
      </c>
      <c r="C19" s="18">
        <v>45282.6</v>
      </c>
    </row>
    <row r="20" spans="1:3" ht="12.75">
      <c r="A20" s="17" t="s">
        <v>54</v>
      </c>
      <c r="B20" s="170" t="s">
        <v>55</v>
      </c>
      <c r="C20" s="18">
        <v>38.3</v>
      </c>
    </row>
    <row r="21" spans="1:3" ht="12.75">
      <c r="A21" s="17" t="s">
        <v>54</v>
      </c>
      <c r="B21" s="170" t="s">
        <v>376</v>
      </c>
      <c r="C21" s="18">
        <v>16</v>
      </c>
    </row>
    <row r="22" spans="1:3" ht="12.75">
      <c r="A22" s="15" t="s">
        <v>56</v>
      </c>
      <c r="B22" s="38" t="s">
        <v>57</v>
      </c>
      <c r="C22" s="16">
        <f>C23</f>
        <v>4584</v>
      </c>
    </row>
    <row r="23" spans="1:3" ht="12.75">
      <c r="A23" s="19" t="s">
        <v>58</v>
      </c>
      <c r="B23" s="170" t="s">
        <v>59</v>
      </c>
      <c r="C23" s="18">
        <v>4584</v>
      </c>
    </row>
    <row r="24" spans="1:3" ht="34.5" customHeight="1">
      <c r="A24" s="13" t="s">
        <v>60</v>
      </c>
      <c r="B24" s="273" t="s">
        <v>61</v>
      </c>
      <c r="C24" s="16">
        <f>C25+C26+C27+C28</f>
        <v>40425.5</v>
      </c>
    </row>
    <row r="25" spans="1:3" ht="43.5" customHeight="1">
      <c r="A25" s="17" t="s">
        <v>62</v>
      </c>
      <c r="B25" s="274" t="s">
        <v>63</v>
      </c>
      <c r="C25" s="18">
        <v>39471</v>
      </c>
    </row>
    <row r="26" spans="1:3" ht="43.5" customHeight="1">
      <c r="A26" s="279" t="s">
        <v>520</v>
      </c>
      <c r="B26" s="275" t="s">
        <v>519</v>
      </c>
      <c r="C26" s="18">
        <v>657.4</v>
      </c>
    </row>
    <row r="27" spans="1:3" ht="52.5" customHeight="1">
      <c r="A27" s="17" t="s">
        <v>410</v>
      </c>
      <c r="B27" s="276" t="s">
        <v>411</v>
      </c>
      <c r="C27" s="18">
        <v>195.93</v>
      </c>
    </row>
    <row r="28" spans="1:3" ht="25.5">
      <c r="A28" s="17" t="s">
        <v>412</v>
      </c>
      <c r="B28" s="164" t="s">
        <v>172</v>
      </c>
      <c r="C28" s="20">
        <f>37.07+64.1</f>
        <v>101.16999999999999</v>
      </c>
    </row>
    <row r="29" spans="1:3" ht="15" customHeight="1">
      <c r="A29" s="15" t="s">
        <v>64</v>
      </c>
      <c r="B29" s="38" t="s">
        <v>65</v>
      </c>
      <c r="C29" s="16">
        <f>C30</f>
        <v>5130.4</v>
      </c>
    </row>
    <row r="30" spans="1:3" ht="12.75">
      <c r="A30" s="17" t="s">
        <v>66</v>
      </c>
      <c r="B30" s="170" t="s">
        <v>67</v>
      </c>
      <c r="C30" s="18">
        <v>5130.4</v>
      </c>
    </row>
    <row r="31" spans="1:3" ht="12.75">
      <c r="A31" s="15" t="s">
        <v>68</v>
      </c>
      <c r="B31" s="38" t="s">
        <v>69</v>
      </c>
      <c r="C31" s="16">
        <f>C32+C33</f>
        <v>20291.3</v>
      </c>
    </row>
    <row r="32" spans="1:3" ht="18" customHeight="1">
      <c r="A32" s="17" t="s">
        <v>70</v>
      </c>
      <c r="B32" s="164" t="s">
        <v>71</v>
      </c>
      <c r="C32" s="18">
        <f>16850+1289+2100</f>
        <v>20239</v>
      </c>
    </row>
    <row r="33" spans="1:3" ht="18" customHeight="1">
      <c r="A33" s="17" t="s">
        <v>521</v>
      </c>
      <c r="B33" s="164" t="s">
        <v>522</v>
      </c>
      <c r="C33" s="18">
        <v>52.3</v>
      </c>
    </row>
    <row r="34" spans="1:3" ht="17.25" customHeight="1">
      <c r="A34" s="15" t="s">
        <v>72</v>
      </c>
      <c r="B34" s="38" t="s">
        <v>73</v>
      </c>
      <c r="C34" s="16">
        <f>C35+C36</f>
        <v>30684</v>
      </c>
    </row>
    <row r="35" spans="1:3" ht="39.75" customHeight="1">
      <c r="A35" s="17" t="s">
        <v>74</v>
      </c>
      <c r="B35" s="277" t="s">
        <v>75</v>
      </c>
      <c r="C35" s="18">
        <f>1000+4200</f>
        <v>5200</v>
      </c>
    </row>
    <row r="36" spans="1:3" ht="25.5">
      <c r="A36" s="17" t="s">
        <v>76</v>
      </c>
      <c r="B36" s="271" t="s">
        <v>77</v>
      </c>
      <c r="C36" s="18">
        <v>25484</v>
      </c>
    </row>
    <row r="37" spans="1:3" ht="12.75" hidden="1">
      <c r="A37" s="15" t="s">
        <v>78</v>
      </c>
      <c r="B37" s="38" t="s">
        <v>79</v>
      </c>
      <c r="C37" s="16">
        <f>C38</f>
        <v>0</v>
      </c>
    </row>
    <row r="38" spans="1:3" ht="30.75" customHeight="1" hidden="1">
      <c r="A38" s="17" t="s">
        <v>80</v>
      </c>
      <c r="B38" s="164" t="s">
        <v>81</v>
      </c>
      <c r="C38" s="18"/>
    </row>
    <row r="39" spans="1:3" ht="15" customHeight="1">
      <c r="A39" s="15" t="s">
        <v>82</v>
      </c>
      <c r="B39" s="38" t="s">
        <v>83</v>
      </c>
      <c r="C39" s="16">
        <v>7400</v>
      </c>
    </row>
    <row r="40" spans="1:3" ht="15" customHeight="1">
      <c r="A40" s="15" t="s">
        <v>84</v>
      </c>
      <c r="B40" s="38" t="s">
        <v>85</v>
      </c>
      <c r="C40" s="16">
        <f>C41</f>
        <v>562</v>
      </c>
    </row>
    <row r="41" spans="1:3" ht="17.25" customHeight="1">
      <c r="A41" s="17" t="s">
        <v>86</v>
      </c>
      <c r="B41" s="170" t="s">
        <v>87</v>
      </c>
      <c r="C41" s="18">
        <v>562</v>
      </c>
    </row>
    <row r="42" spans="1:3" ht="17.25" customHeight="1" thickBot="1">
      <c r="A42" s="15" t="s">
        <v>88</v>
      </c>
      <c r="B42" s="38" t="s">
        <v>89</v>
      </c>
      <c r="C42" s="16">
        <v>2309311.8</v>
      </c>
    </row>
    <row r="43" spans="1:3" ht="19.5" thickBot="1">
      <c r="A43" s="21"/>
      <c r="B43" s="278" t="s">
        <v>90</v>
      </c>
      <c r="C43" s="22">
        <f>C14+C42</f>
        <v>3000895.6999999997</v>
      </c>
    </row>
    <row r="45" ht="12.75">
      <c r="C45" s="177"/>
    </row>
    <row r="46" ht="12.75">
      <c r="C46" s="177"/>
    </row>
  </sheetData>
  <sheetProtection/>
  <mergeCells count="2">
    <mergeCell ref="B12:B13"/>
    <mergeCell ref="A10:C10"/>
  </mergeCells>
  <printOptions horizontalCentered="1"/>
  <pageMargins left="0.984251968503937" right="0.3937007874015748" top="0.5905511811023623" bottom="0.5905511811023623" header="0.31496062992125984" footer="0.31496062992125984"/>
  <pageSetup fitToHeight="4"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C168"/>
  <sheetViews>
    <sheetView zoomScale="110" zoomScaleNormal="110" zoomScalePageLayoutView="0" workbookViewId="0" topLeftCell="A1">
      <selection activeCell="A1" sqref="A1"/>
    </sheetView>
  </sheetViews>
  <sheetFormatPr defaultColWidth="97.8515625" defaultRowHeight="15"/>
  <cols>
    <col min="1" max="1" width="19.8515625" style="23" customWidth="1"/>
    <col min="2" max="2" width="97.8515625" style="44" customWidth="1"/>
    <col min="3" max="3" width="15.421875" style="44" customWidth="1"/>
    <col min="4" max="225" width="10.00390625" style="23" customWidth="1"/>
    <col min="226" max="226" width="25.421875" style="23" customWidth="1"/>
    <col min="227" max="16384" width="97.8515625" style="23" customWidth="1"/>
  </cols>
  <sheetData>
    <row r="1" spans="2:3" s="115" customFormat="1" ht="15">
      <c r="B1" s="116"/>
      <c r="C1" s="228" t="s">
        <v>265</v>
      </c>
    </row>
    <row r="2" spans="2:3" s="115" customFormat="1" ht="15">
      <c r="B2" s="116"/>
      <c r="C2" s="229" t="s">
        <v>264</v>
      </c>
    </row>
    <row r="3" spans="2:3" s="115" customFormat="1" ht="15">
      <c r="B3" s="116"/>
      <c r="C3" s="229" t="s">
        <v>36</v>
      </c>
    </row>
    <row r="4" spans="2:3" s="115" customFormat="1" ht="15">
      <c r="B4" s="116"/>
      <c r="C4" s="229" t="s">
        <v>167</v>
      </c>
    </row>
    <row r="5" s="115" customFormat="1" ht="15">
      <c r="C5" s="229" t="s">
        <v>168</v>
      </c>
    </row>
    <row r="6" spans="2:3" s="115" customFormat="1" ht="15">
      <c r="B6" s="116"/>
      <c r="C6" s="229" t="s">
        <v>174</v>
      </c>
    </row>
    <row r="7" spans="2:3" s="115" customFormat="1" ht="15">
      <c r="B7" s="116"/>
      <c r="C7" s="229"/>
    </row>
    <row r="8" spans="2:3" s="115" customFormat="1" ht="15">
      <c r="B8" s="116"/>
      <c r="C8" s="229"/>
    </row>
    <row r="9" spans="2:3" s="115" customFormat="1" ht="15">
      <c r="B9" s="116"/>
      <c r="C9" s="117"/>
    </row>
    <row r="10" spans="1:3" ht="37.5" customHeight="1">
      <c r="A10" s="301" t="s">
        <v>175</v>
      </c>
      <c r="B10" s="301"/>
      <c r="C10" s="301"/>
    </row>
    <row r="11" spans="1:3" ht="13.5" thickBot="1">
      <c r="A11" s="118"/>
      <c r="B11" s="119"/>
      <c r="C11" s="120"/>
    </row>
    <row r="12" spans="1:3" ht="26.25" thickBot="1">
      <c r="A12" s="24" t="s">
        <v>93</v>
      </c>
      <c r="B12" s="121" t="s">
        <v>38</v>
      </c>
      <c r="C12" s="160" t="s">
        <v>335</v>
      </c>
    </row>
    <row r="13" spans="1:3" ht="33">
      <c r="A13" s="25" t="s">
        <v>94</v>
      </c>
      <c r="B13" s="26" t="s">
        <v>95</v>
      </c>
      <c r="C13" s="27">
        <f>C52+C137+C17+C14</f>
        <v>2309311.8000000003</v>
      </c>
    </row>
    <row r="14" spans="1:3" ht="33">
      <c r="A14" s="15" t="s">
        <v>662</v>
      </c>
      <c r="B14" s="169" t="s">
        <v>661</v>
      </c>
      <c r="C14" s="30">
        <f>C15+C16</f>
        <v>162366.7</v>
      </c>
    </row>
    <row r="15" spans="1:3" ht="12.75">
      <c r="A15" s="28" t="s">
        <v>96</v>
      </c>
      <c r="B15" s="29" t="s">
        <v>97</v>
      </c>
      <c r="C15" s="30">
        <v>32555.9</v>
      </c>
    </row>
    <row r="16" spans="1:3" ht="12.75">
      <c r="A16" s="28" t="s">
        <v>98</v>
      </c>
      <c r="B16" s="29" t="s">
        <v>99</v>
      </c>
      <c r="C16" s="30">
        <f>139149.5-9338.7</f>
        <v>129810.8</v>
      </c>
    </row>
    <row r="17" spans="1:3" ht="33">
      <c r="A17" s="15" t="s">
        <v>566</v>
      </c>
      <c r="B17" s="169" t="s">
        <v>567</v>
      </c>
      <c r="C17" s="30">
        <f>C31+C24+C29+C27+C18+C20</f>
        <v>219068.1</v>
      </c>
    </row>
    <row r="18" spans="1:3" ht="12.75">
      <c r="A18" s="219" t="s">
        <v>506</v>
      </c>
      <c r="B18" s="164" t="s">
        <v>507</v>
      </c>
      <c r="C18" s="34">
        <v>4543.2</v>
      </c>
    </row>
    <row r="19" spans="1:3" ht="16.5">
      <c r="A19" s="162"/>
      <c r="B19" s="169"/>
      <c r="C19" s="30"/>
    </row>
    <row r="20" spans="1:3" ht="12.75">
      <c r="A20" s="308" t="s">
        <v>508</v>
      </c>
      <c r="B20" s="164" t="s">
        <v>509</v>
      </c>
      <c r="C20" s="34">
        <f>C21+C22</f>
        <v>1452.5</v>
      </c>
    </row>
    <row r="21" spans="1:3" ht="12.75">
      <c r="A21" s="309"/>
      <c r="B21" s="170" t="s">
        <v>510</v>
      </c>
      <c r="C21" s="34">
        <v>1257.5</v>
      </c>
    </row>
    <row r="22" spans="1:3" ht="12.75">
      <c r="A22" s="310"/>
      <c r="B22" s="170" t="s">
        <v>511</v>
      </c>
      <c r="C22" s="34">
        <v>195</v>
      </c>
    </row>
    <row r="23" spans="1:3" ht="16.5">
      <c r="A23" s="162"/>
      <c r="B23" s="169"/>
      <c r="C23" s="30"/>
    </row>
    <row r="24" spans="1:3" ht="25.5">
      <c r="A24" s="308" t="s">
        <v>646</v>
      </c>
      <c r="B24" s="164" t="s">
        <v>645</v>
      </c>
      <c r="C24" s="34">
        <f>C25</f>
        <v>180183</v>
      </c>
    </row>
    <row r="25" spans="1:3" ht="12.75">
      <c r="A25" s="310"/>
      <c r="B25" s="170" t="s">
        <v>650</v>
      </c>
      <c r="C25" s="34">
        <v>180183</v>
      </c>
    </row>
    <row r="26" spans="1:3" ht="12.75">
      <c r="A26" s="178"/>
      <c r="B26" s="170"/>
      <c r="C26" s="34"/>
    </row>
    <row r="27" spans="1:3" ht="25.5">
      <c r="A27" s="280" t="s">
        <v>466</v>
      </c>
      <c r="B27" s="181" t="s">
        <v>467</v>
      </c>
      <c r="C27" s="34">
        <v>2070</v>
      </c>
    </row>
    <row r="28" spans="1:3" ht="16.5">
      <c r="A28" s="162"/>
      <c r="B28" s="169"/>
      <c r="C28" s="30"/>
    </row>
    <row r="29" spans="1:3" ht="25.5">
      <c r="A29" s="179" t="s">
        <v>378</v>
      </c>
      <c r="B29" s="35" t="s">
        <v>377</v>
      </c>
      <c r="C29" s="34">
        <v>2000</v>
      </c>
    </row>
    <row r="30" spans="1:3" ht="16.5">
      <c r="A30" s="162"/>
      <c r="B30" s="169"/>
      <c r="C30" s="30"/>
    </row>
    <row r="31" spans="1:3" ht="12.75">
      <c r="A31" s="308" t="s">
        <v>569</v>
      </c>
      <c r="B31" s="170" t="s">
        <v>568</v>
      </c>
      <c r="C31" s="34">
        <f>SUM(C32:C50)</f>
        <v>28819.400000000005</v>
      </c>
    </row>
    <row r="32" spans="1:3" ht="25.5">
      <c r="A32" s="309"/>
      <c r="B32" s="164" t="s">
        <v>649</v>
      </c>
      <c r="C32" s="34">
        <v>1995.2</v>
      </c>
    </row>
    <row r="33" spans="1:3" ht="12.75">
      <c r="A33" s="309"/>
      <c r="B33" s="164" t="s">
        <v>379</v>
      </c>
      <c r="C33" s="34">
        <v>8859</v>
      </c>
    </row>
    <row r="34" spans="1:3" ht="12.75">
      <c r="A34" s="309"/>
      <c r="B34" s="164" t="s">
        <v>380</v>
      </c>
      <c r="C34" s="34">
        <v>1990.8</v>
      </c>
    </row>
    <row r="35" spans="1:3" ht="12.75">
      <c r="A35" s="309"/>
      <c r="B35" s="164" t="s">
        <v>381</v>
      </c>
      <c r="C35" s="34">
        <v>18</v>
      </c>
    </row>
    <row r="36" spans="1:3" ht="12.75">
      <c r="A36" s="309"/>
      <c r="B36" s="164" t="s">
        <v>454</v>
      </c>
      <c r="C36" s="34">
        <v>800</v>
      </c>
    </row>
    <row r="37" spans="1:3" ht="12.75">
      <c r="A37" s="309"/>
      <c r="B37" s="164" t="s">
        <v>512</v>
      </c>
      <c r="C37" s="34">
        <v>16</v>
      </c>
    </row>
    <row r="38" spans="1:3" ht="12.75">
      <c r="A38" s="309"/>
      <c r="B38" s="164" t="s">
        <v>513</v>
      </c>
      <c r="C38" s="34">
        <v>47.3</v>
      </c>
    </row>
    <row r="39" spans="1:3" ht="12.75">
      <c r="A39" s="309"/>
      <c r="B39" s="164" t="s">
        <v>457</v>
      </c>
      <c r="C39" s="34">
        <v>224.1</v>
      </c>
    </row>
    <row r="40" spans="1:3" ht="12.75">
      <c r="A40" s="309"/>
      <c r="B40" s="164" t="s">
        <v>514</v>
      </c>
      <c r="C40" s="34">
        <v>130</v>
      </c>
    </row>
    <row r="41" spans="1:3" ht="12.75">
      <c r="A41" s="309"/>
      <c r="B41" s="164" t="s">
        <v>515</v>
      </c>
      <c r="C41" s="34">
        <v>196.7</v>
      </c>
    </row>
    <row r="42" spans="1:3" ht="12.75">
      <c r="A42" s="309"/>
      <c r="B42" s="164" t="s">
        <v>647</v>
      </c>
      <c r="C42" s="34">
        <v>68.3</v>
      </c>
    </row>
    <row r="43" spans="1:3" ht="12.75">
      <c r="A43" s="309"/>
      <c r="B43" s="164" t="s">
        <v>516</v>
      </c>
      <c r="C43" s="34">
        <v>3917.3</v>
      </c>
    </row>
    <row r="44" spans="1:3" ht="12.75">
      <c r="A44" s="309"/>
      <c r="B44" s="164" t="s">
        <v>648</v>
      </c>
      <c r="C44" s="34">
        <v>7655</v>
      </c>
    </row>
    <row r="45" spans="1:3" ht="12.75">
      <c r="A45" s="309"/>
      <c r="B45" s="164" t="s">
        <v>382</v>
      </c>
      <c r="C45" s="34">
        <v>1558.7</v>
      </c>
    </row>
    <row r="46" spans="1:3" ht="12.75">
      <c r="A46" s="309"/>
      <c r="B46" s="164" t="s">
        <v>383</v>
      </c>
      <c r="C46" s="34">
        <v>417.4</v>
      </c>
    </row>
    <row r="47" spans="1:3" ht="12.75">
      <c r="A47" s="309"/>
      <c r="B47" s="164" t="s">
        <v>384</v>
      </c>
      <c r="C47" s="34">
        <v>529.9</v>
      </c>
    </row>
    <row r="48" spans="1:3" ht="12.75">
      <c r="A48" s="309"/>
      <c r="B48" s="164" t="s">
        <v>385</v>
      </c>
      <c r="C48" s="34">
        <v>81.7</v>
      </c>
    </row>
    <row r="49" spans="1:3" ht="25.5">
      <c r="A49" s="309"/>
      <c r="B49" s="164" t="s">
        <v>386</v>
      </c>
      <c r="C49" s="34">
        <v>192</v>
      </c>
    </row>
    <row r="50" spans="1:3" ht="12.75">
      <c r="A50" s="310"/>
      <c r="B50" s="170" t="s">
        <v>651</v>
      </c>
      <c r="C50" s="34">
        <v>122</v>
      </c>
    </row>
    <row r="51" spans="1:3" ht="12.75">
      <c r="A51" s="19"/>
      <c r="B51" s="170"/>
      <c r="C51" s="34"/>
    </row>
    <row r="52" spans="1:3" ht="31.5">
      <c r="A52" s="28" t="s">
        <v>100</v>
      </c>
      <c r="B52" s="31" t="s">
        <v>101</v>
      </c>
      <c r="C52" s="30">
        <f>C59+C70+C109+C113+C72+C53+C55+C67+C63+C125+C133+C129+C117+C121+C57</f>
        <v>1259806.2</v>
      </c>
    </row>
    <row r="53" spans="1:3" ht="12.75">
      <c r="A53" s="179" t="s">
        <v>102</v>
      </c>
      <c r="B53" s="33" t="s">
        <v>103</v>
      </c>
      <c r="C53" s="34">
        <v>158328.9</v>
      </c>
    </row>
    <row r="54" spans="1:3" ht="12.75">
      <c r="A54" s="179"/>
      <c r="B54" s="33"/>
      <c r="C54" s="34"/>
    </row>
    <row r="55" spans="1:3" ht="12.75">
      <c r="A55" s="179" t="s">
        <v>104</v>
      </c>
      <c r="B55" s="33" t="s">
        <v>105</v>
      </c>
      <c r="C55" s="34">
        <v>4577.4</v>
      </c>
    </row>
    <row r="56" spans="1:3" ht="12.75">
      <c r="A56" s="179"/>
      <c r="B56" s="33"/>
      <c r="C56" s="34"/>
    </row>
    <row r="57" spans="1:3" ht="25.5">
      <c r="A57" s="179" t="s">
        <v>388</v>
      </c>
      <c r="B57" s="35" t="s">
        <v>387</v>
      </c>
      <c r="C57" s="34">
        <v>224.9</v>
      </c>
    </row>
    <row r="58" spans="1:3" ht="12.75">
      <c r="A58" s="179"/>
      <c r="B58" s="33"/>
      <c r="C58" s="34"/>
    </row>
    <row r="59" spans="1:3" ht="25.5">
      <c r="A59" s="302" t="s">
        <v>106</v>
      </c>
      <c r="B59" s="35" t="s">
        <v>107</v>
      </c>
      <c r="C59" s="34">
        <f>C60+C61</f>
        <v>1316.3000000000002</v>
      </c>
    </row>
    <row r="60" spans="1:3" ht="12.75">
      <c r="A60" s="303"/>
      <c r="B60" s="33" t="s">
        <v>108</v>
      </c>
      <c r="C60" s="34">
        <v>835.2</v>
      </c>
    </row>
    <row r="61" spans="1:3" ht="12.75">
      <c r="A61" s="304"/>
      <c r="B61" s="33" t="s">
        <v>109</v>
      </c>
      <c r="C61" s="34">
        <v>481.1</v>
      </c>
    </row>
    <row r="62" spans="1:3" ht="12.75">
      <c r="A62" s="180"/>
      <c r="B62" s="33"/>
      <c r="C62" s="34"/>
    </row>
    <row r="63" spans="1:3" ht="25.5">
      <c r="A63" s="302" t="s">
        <v>110</v>
      </c>
      <c r="B63" s="35" t="s">
        <v>111</v>
      </c>
      <c r="C63" s="34">
        <f>C65</f>
        <v>1644.1</v>
      </c>
    </row>
    <row r="64" spans="1:3" ht="12.75">
      <c r="A64" s="303"/>
      <c r="B64" s="33" t="s">
        <v>112</v>
      </c>
      <c r="C64" s="34"/>
    </row>
    <row r="65" spans="1:3" ht="12.75">
      <c r="A65" s="304"/>
      <c r="B65" s="33" t="s">
        <v>655</v>
      </c>
      <c r="C65" s="34">
        <v>1644.1</v>
      </c>
    </row>
    <row r="66" spans="1:3" ht="12.75">
      <c r="A66" s="180"/>
      <c r="B66" s="33"/>
      <c r="C66" s="34"/>
    </row>
    <row r="67" spans="1:3" ht="12.75">
      <c r="A67" s="302" t="s">
        <v>113</v>
      </c>
      <c r="B67" s="33" t="s">
        <v>114</v>
      </c>
      <c r="C67" s="34">
        <f>C68</f>
        <v>6104.2</v>
      </c>
    </row>
    <row r="68" spans="1:3" ht="12.75">
      <c r="A68" s="304"/>
      <c r="B68" s="33" t="s">
        <v>112</v>
      </c>
      <c r="C68" s="34">
        <v>6104.2</v>
      </c>
    </row>
    <row r="69" spans="1:3" ht="12.75">
      <c r="A69" s="180"/>
      <c r="B69" s="33"/>
      <c r="C69" s="34"/>
    </row>
    <row r="70" spans="1:3" ht="12.75">
      <c r="A70" s="32" t="s">
        <v>115</v>
      </c>
      <c r="B70" s="33" t="s">
        <v>116</v>
      </c>
      <c r="C70" s="34">
        <v>3720</v>
      </c>
    </row>
    <row r="71" spans="1:3" ht="12.75">
      <c r="A71" s="179"/>
      <c r="B71" s="33"/>
      <c r="C71" s="34"/>
    </row>
    <row r="72" spans="1:3" ht="12.75">
      <c r="A72" s="302" t="s">
        <v>117</v>
      </c>
      <c r="B72" s="33" t="s">
        <v>118</v>
      </c>
      <c r="C72" s="34">
        <f>SUM(C73:C107)</f>
        <v>963675.1000000001</v>
      </c>
    </row>
    <row r="73" spans="1:3" ht="12.75">
      <c r="A73" s="303"/>
      <c r="B73" s="33" t="s">
        <v>363</v>
      </c>
      <c r="C73" s="34">
        <v>200293.4</v>
      </c>
    </row>
    <row r="74" spans="1:3" ht="12.75">
      <c r="A74" s="303"/>
      <c r="B74" s="33" t="s">
        <v>138</v>
      </c>
      <c r="C74" s="34">
        <v>3634.1</v>
      </c>
    </row>
    <row r="75" spans="1:3" ht="12.75">
      <c r="A75" s="303"/>
      <c r="B75" s="157" t="s">
        <v>147</v>
      </c>
      <c r="C75" s="158">
        <v>24418.4</v>
      </c>
    </row>
    <row r="76" spans="1:3" ht="25.5">
      <c r="A76" s="303"/>
      <c r="B76" s="35" t="s">
        <v>150</v>
      </c>
      <c r="C76" s="158">
        <v>2005</v>
      </c>
    </row>
    <row r="77" spans="1:3" ht="25.5">
      <c r="A77" s="303"/>
      <c r="B77" s="35" t="s">
        <v>140</v>
      </c>
      <c r="C77" s="34">
        <v>1063.3</v>
      </c>
    </row>
    <row r="78" spans="1:3" ht="25.5">
      <c r="A78" s="303"/>
      <c r="B78" s="35" t="s">
        <v>151</v>
      </c>
      <c r="C78" s="158">
        <v>100</v>
      </c>
    </row>
    <row r="79" spans="1:3" ht="25.5">
      <c r="A79" s="303"/>
      <c r="B79" s="35" t="s">
        <v>146</v>
      </c>
      <c r="C79" s="158">
        <v>40</v>
      </c>
    </row>
    <row r="80" spans="1:3" ht="25.5">
      <c r="A80" s="303"/>
      <c r="B80" s="35" t="s">
        <v>139</v>
      </c>
      <c r="C80" s="158">
        <v>507.2</v>
      </c>
    </row>
    <row r="81" spans="1:3" ht="25.5">
      <c r="A81" s="303"/>
      <c r="B81" s="35" t="s">
        <v>364</v>
      </c>
      <c r="C81" s="34">
        <v>374099.6</v>
      </c>
    </row>
    <row r="82" spans="1:3" ht="25.5">
      <c r="A82" s="303"/>
      <c r="B82" s="35" t="s">
        <v>141</v>
      </c>
      <c r="C82" s="158">
        <v>2196.7</v>
      </c>
    </row>
    <row r="83" spans="1:3" ht="12.75">
      <c r="A83" s="303"/>
      <c r="B83" s="33" t="s">
        <v>120</v>
      </c>
      <c r="C83" s="34">
        <v>1206.6</v>
      </c>
    </row>
    <row r="84" spans="1:3" ht="12.75">
      <c r="A84" s="303"/>
      <c r="B84" s="33" t="s">
        <v>134</v>
      </c>
      <c r="C84" s="34">
        <v>622.3</v>
      </c>
    </row>
    <row r="85" spans="1:3" ht="12.75">
      <c r="A85" s="303"/>
      <c r="B85" s="33" t="s">
        <v>136</v>
      </c>
      <c r="C85" s="34">
        <v>654.4</v>
      </c>
    </row>
    <row r="86" spans="1:3" ht="12.75">
      <c r="A86" s="303"/>
      <c r="B86" s="157" t="s">
        <v>149</v>
      </c>
      <c r="C86" s="34">
        <v>70619.4</v>
      </c>
    </row>
    <row r="87" spans="1:3" ht="25.5">
      <c r="A87" s="303"/>
      <c r="B87" s="35" t="s">
        <v>133</v>
      </c>
      <c r="C87" s="36">
        <v>754.6</v>
      </c>
    </row>
    <row r="88" spans="1:3" ht="12.75">
      <c r="A88" s="303"/>
      <c r="B88" s="35" t="s">
        <v>143</v>
      </c>
      <c r="C88" s="158">
        <v>39859.1</v>
      </c>
    </row>
    <row r="89" spans="1:3" ht="12.75">
      <c r="A89" s="303"/>
      <c r="B89" s="35" t="s">
        <v>145</v>
      </c>
      <c r="C89" s="158">
        <v>146.2</v>
      </c>
    </row>
    <row r="90" spans="1:3" ht="25.5">
      <c r="A90" s="303"/>
      <c r="B90" s="35" t="s">
        <v>124</v>
      </c>
      <c r="C90" s="34">
        <f>1809.7+200</f>
        <v>2009.7</v>
      </c>
    </row>
    <row r="91" spans="1:3" ht="12.75">
      <c r="A91" s="303"/>
      <c r="B91" s="35" t="s">
        <v>129</v>
      </c>
      <c r="C91" s="34">
        <v>27807.5</v>
      </c>
    </row>
    <row r="92" spans="1:3" ht="12.75">
      <c r="A92" s="303"/>
      <c r="B92" s="35" t="s">
        <v>144</v>
      </c>
      <c r="C92" s="158">
        <v>50425.3</v>
      </c>
    </row>
    <row r="93" spans="1:3" ht="12.75">
      <c r="A93" s="303"/>
      <c r="B93" s="33" t="s">
        <v>128</v>
      </c>
      <c r="C93" s="34">
        <v>8703.4</v>
      </c>
    </row>
    <row r="94" spans="1:3" ht="25.5">
      <c r="A94" s="303"/>
      <c r="B94" s="35" t="s">
        <v>121</v>
      </c>
      <c r="C94" s="34">
        <v>1612.8</v>
      </c>
    </row>
    <row r="95" spans="1:3" ht="12.75">
      <c r="A95" s="303"/>
      <c r="B95" s="33" t="s">
        <v>125</v>
      </c>
      <c r="C95" s="34">
        <v>1137.3</v>
      </c>
    </row>
    <row r="96" spans="1:3" ht="63.75">
      <c r="A96" s="303"/>
      <c r="B96" s="37" t="s">
        <v>137</v>
      </c>
      <c r="C96" s="34">
        <v>16.7</v>
      </c>
    </row>
    <row r="97" spans="1:3" ht="25.5">
      <c r="A97" s="303"/>
      <c r="B97" s="35" t="s">
        <v>126</v>
      </c>
      <c r="C97" s="34">
        <v>492.3</v>
      </c>
    </row>
    <row r="98" spans="1:3" ht="12.75">
      <c r="A98" s="303"/>
      <c r="B98" s="33" t="s">
        <v>122</v>
      </c>
      <c r="C98" s="36">
        <v>65596.3</v>
      </c>
    </row>
    <row r="99" spans="1:3" ht="25.5">
      <c r="A99" s="303"/>
      <c r="B99" s="35" t="s">
        <v>135</v>
      </c>
      <c r="C99" s="34">
        <f>6435.9+1300</f>
        <v>7735.9</v>
      </c>
    </row>
    <row r="100" spans="1:3" ht="12.75">
      <c r="A100" s="303"/>
      <c r="B100" s="35" t="s">
        <v>142</v>
      </c>
      <c r="C100" s="158">
        <f>14984.4-1500</f>
        <v>13484.4</v>
      </c>
    </row>
    <row r="101" spans="1:3" ht="12.75">
      <c r="A101" s="303"/>
      <c r="B101" s="35" t="s">
        <v>131</v>
      </c>
      <c r="C101" s="34">
        <v>1381.7</v>
      </c>
    </row>
    <row r="102" spans="1:3" ht="25.5">
      <c r="A102" s="303"/>
      <c r="B102" s="35" t="s">
        <v>127</v>
      </c>
      <c r="C102" s="34">
        <v>12119.2</v>
      </c>
    </row>
    <row r="103" spans="1:3" ht="12.75">
      <c r="A103" s="303"/>
      <c r="B103" s="33" t="s">
        <v>132</v>
      </c>
      <c r="C103" s="34">
        <v>499.8</v>
      </c>
    </row>
    <row r="104" spans="1:3" ht="12.75">
      <c r="A104" s="303"/>
      <c r="B104" s="33" t="s">
        <v>130</v>
      </c>
      <c r="C104" s="34">
        <v>18736.9</v>
      </c>
    </row>
    <row r="105" spans="1:3" ht="25.5">
      <c r="A105" s="303"/>
      <c r="B105" s="35" t="s">
        <v>148</v>
      </c>
      <c r="C105" s="158">
        <v>7350</v>
      </c>
    </row>
    <row r="106" spans="1:3" ht="12.75">
      <c r="A106" s="303"/>
      <c r="B106" s="33" t="s">
        <v>123</v>
      </c>
      <c r="C106" s="34">
        <v>21800</v>
      </c>
    </row>
    <row r="107" spans="1:3" ht="12.75">
      <c r="A107" s="304"/>
      <c r="B107" s="33" t="s">
        <v>119</v>
      </c>
      <c r="C107" s="34">
        <v>545.6</v>
      </c>
    </row>
    <row r="108" spans="1:3" ht="12.75">
      <c r="A108" s="180"/>
      <c r="B108" s="35"/>
      <c r="C108" s="158"/>
    </row>
    <row r="109" spans="1:3" ht="25.5">
      <c r="A109" s="302" t="s">
        <v>152</v>
      </c>
      <c r="B109" s="35" t="s">
        <v>153</v>
      </c>
      <c r="C109" s="34">
        <f>C110+C111</f>
        <v>40899.2</v>
      </c>
    </row>
    <row r="110" spans="1:3" ht="12.75">
      <c r="A110" s="303"/>
      <c r="B110" s="33" t="s">
        <v>154</v>
      </c>
      <c r="C110" s="34">
        <v>27223.7</v>
      </c>
    </row>
    <row r="111" spans="1:3" ht="12.75">
      <c r="A111" s="304"/>
      <c r="B111" s="33" t="s">
        <v>155</v>
      </c>
      <c r="C111" s="159">
        <v>13675.5</v>
      </c>
    </row>
    <row r="112" spans="1:3" ht="12.75">
      <c r="A112" s="180"/>
      <c r="B112" s="33"/>
      <c r="C112" s="159"/>
    </row>
    <row r="113" spans="1:3" ht="38.25">
      <c r="A113" s="302" t="s">
        <v>156</v>
      </c>
      <c r="B113" s="35" t="s">
        <v>157</v>
      </c>
      <c r="C113" s="34">
        <f>C114+C115</f>
        <v>11504.8</v>
      </c>
    </row>
    <row r="114" spans="1:3" ht="12.75">
      <c r="A114" s="303"/>
      <c r="B114" s="157" t="s">
        <v>158</v>
      </c>
      <c r="C114" s="158">
        <v>10850.4</v>
      </c>
    </row>
    <row r="115" spans="1:3" ht="12.75">
      <c r="A115" s="304"/>
      <c r="B115" s="157" t="s">
        <v>652</v>
      </c>
      <c r="C115" s="158">
        <v>654.4</v>
      </c>
    </row>
    <row r="116" spans="1:3" ht="12.75">
      <c r="A116" s="180"/>
      <c r="B116" s="161"/>
      <c r="C116" s="158"/>
    </row>
    <row r="117" spans="1:3" ht="38.25">
      <c r="A117" s="302" t="s">
        <v>654</v>
      </c>
      <c r="B117" s="37" t="s">
        <v>653</v>
      </c>
      <c r="C117" s="158">
        <f>C118+C119</f>
        <v>3295.1</v>
      </c>
    </row>
    <row r="118" spans="1:3" ht="12.75">
      <c r="A118" s="303"/>
      <c r="B118" s="170" t="s">
        <v>112</v>
      </c>
      <c r="C118" s="158">
        <v>250</v>
      </c>
    </row>
    <row r="119" spans="1:3" ht="12.75">
      <c r="A119" s="304"/>
      <c r="B119" s="170" t="s">
        <v>655</v>
      </c>
      <c r="C119" s="158">
        <v>3045.1</v>
      </c>
    </row>
    <row r="120" spans="1:3" ht="12.75">
      <c r="A120" s="180"/>
      <c r="B120" s="161"/>
      <c r="C120" s="158"/>
    </row>
    <row r="121" spans="1:3" ht="38.25">
      <c r="A121" s="302" t="s">
        <v>656</v>
      </c>
      <c r="B121" s="176" t="s">
        <v>657</v>
      </c>
      <c r="C121" s="158">
        <f>C122+C123</f>
        <v>3430</v>
      </c>
    </row>
    <row r="122" spans="1:3" ht="12.75">
      <c r="A122" s="303"/>
      <c r="B122" s="170" t="s">
        <v>112</v>
      </c>
      <c r="C122" s="158">
        <v>2706.2</v>
      </c>
    </row>
    <row r="123" spans="1:3" ht="12.75">
      <c r="A123" s="304"/>
      <c r="B123" s="170" t="s">
        <v>655</v>
      </c>
      <c r="C123" s="158">
        <v>723.8</v>
      </c>
    </row>
    <row r="124" spans="1:3" ht="12.75">
      <c r="A124" s="180"/>
      <c r="B124" s="161"/>
      <c r="C124" s="158"/>
    </row>
    <row r="125" spans="1:3" ht="25.5">
      <c r="A125" s="302" t="s">
        <v>159</v>
      </c>
      <c r="B125" s="37" t="s">
        <v>160</v>
      </c>
      <c r="C125" s="34">
        <f>C126+C127</f>
        <v>12021.3</v>
      </c>
    </row>
    <row r="126" spans="1:3" ht="12.75">
      <c r="A126" s="303"/>
      <c r="B126" s="170" t="s">
        <v>112</v>
      </c>
      <c r="C126" s="34">
        <v>7270.3</v>
      </c>
    </row>
    <row r="127" spans="1:3" ht="12.75">
      <c r="A127" s="304"/>
      <c r="B127" s="170" t="s">
        <v>655</v>
      </c>
      <c r="C127" s="34">
        <v>4751</v>
      </c>
    </row>
    <row r="128" spans="1:3" ht="12.75">
      <c r="A128" s="180"/>
      <c r="B128" s="161"/>
      <c r="C128" s="158"/>
    </row>
    <row r="129" spans="1:3" ht="38.25">
      <c r="A129" s="302" t="s">
        <v>365</v>
      </c>
      <c r="B129" s="37" t="s">
        <v>658</v>
      </c>
      <c r="C129" s="34">
        <f>C130+C131</f>
        <v>31808</v>
      </c>
    </row>
    <row r="130" spans="1:3" ht="12.75">
      <c r="A130" s="303"/>
      <c r="B130" s="170" t="s">
        <v>112</v>
      </c>
      <c r="C130" s="34">
        <v>31128.7</v>
      </c>
    </row>
    <row r="131" spans="1:3" ht="12.75">
      <c r="A131" s="304"/>
      <c r="B131" s="170" t="s">
        <v>655</v>
      </c>
      <c r="C131" s="34">
        <v>679.3</v>
      </c>
    </row>
    <row r="132" spans="1:3" ht="12.75">
      <c r="A132" s="180"/>
      <c r="B132" s="161"/>
      <c r="C132" s="158"/>
    </row>
    <row r="133" spans="1:3" ht="38.25">
      <c r="A133" s="302" t="s">
        <v>336</v>
      </c>
      <c r="B133" s="37" t="s">
        <v>176</v>
      </c>
      <c r="C133" s="34">
        <f>C134+C135</f>
        <v>17256.9</v>
      </c>
    </row>
    <row r="134" spans="1:3" ht="25.5">
      <c r="A134" s="303"/>
      <c r="B134" s="35" t="s">
        <v>570</v>
      </c>
      <c r="C134" s="34">
        <v>1732</v>
      </c>
    </row>
    <row r="135" spans="1:3" ht="25.5">
      <c r="A135" s="304"/>
      <c r="B135" s="35" t="s">
        <v>337</v>
      </c>
      <c r="C135" s="34">
        <v>15524.9</v>
      </c>
    </row>
    <row r="136" spans="1:3" ht="12.75">
      <c r="A136" s="180"/>
      <c r="B136" s="33"/>
      <c r="C136" s="34"/>
    </row>
    <row r="137" spans="1:3" s="39" customFormat="1" ht="12.75">
      <c r="A137" s="15" t="s">
        <v>161</v>
      </c>
      <c r="B137" s="38" t="s">
        <v>162</v>
      </c>
      <c r="C137" s="30">
        <f>C146+C139+C152+C150</f>
        <v>668070.8</v>
      </c>
    </row>
    <row r="138" spans="1:3" s="39" customFormat="1" ht="12.75">
      <c r="A138" s="162"/>
      <c r="B138" s="38"/>
      <c r="C138" s="163"/>
    </row>
    <row r="139" spans="1:3" s="39" customFormat="1" ht="25.5">
      <c r="A139" s="308" t="s">
        <v>416</v>
      </c>
      <c r="B139" s="35" t="s">
        <v>338</v>
      </c>
      <c r="C139" s="158">
        <f>C141+C142+C144+C140+C143</f>
        <v>27271</v>
      </c>
    </row>
    <row r="140" spans="1:3" s="39" customFormat="1" ht="12.75">
      <c r="A140" s="309"/>
      <c r="B140" s="35" t="s">
        <v>517</v>
      </c>
      <c r="C140" s="158">
        <v>50</v>
      </c>
    </row>
    <row r="141" spans="1:3" s="39" customFormat="1" ht="25.5">
      <c r="A141" s="309"/>
      <c r="B141" s="35" t="s">
        <v>455</v>
      </c>
      <c r="C141" s="158">
        <v>902.8</v>
      </c>
    </row>
    <row r="142" spans="1:3" s="39" customFormat="1" ht="38.25">
      <c r="A142" s="309"/>
      <c r="B142" s="35" t="s">
        <v>389</v>
      </c>
      <c r="C142" s="158">
        <v>804.5</v>
      </c>
    </row>
    <row r="143" spans="1:3" s="39" customFormat="1" ht="12.75">
      <c r="A143" s="309"/>
      <c r="B143" s="35" t="s">
        <v>518</v>
      </c>
      <c r="C143" s="158">
        <v>750</v>
      </c>
    </row>
    <row r="144" spans="1:3" s="39" customFormat="1" ht="25.5">
      <c r="A144" s="310"/>
      <c r="B144" s="35" t="s">
        <v>390</v>
      </c>
      <c r="C144" s="158">
        <v>24763.7</v>
      </c>
    </row>
    <row r="145" spans="1:3" ht="12.75">
      <c r="A145" s="162"/>
      <c r="B145" s="38"/>
      <c r="C145" s="163"/>
    </row>
    <row r="146" spans="1:3" ht="38.25">
      <c r="A146" s="305" t="s">
        <v>163</v>
      </c>
      <c r="B146" s="182" t="s">
        <v>164</v>
      </c>
      <c r="C146" s="158">
        <f>C147+C148</f>
        <v>616090.4</v>
      </c>
    </row>
    <row r="147" spans="1:3" ht="12.75">
      <c r="A147" s="306"/>
      <c r="B147" s="182" t="s">
        <v>165</v>
      </c>
      <c r="C147" s="158">
        <v>1990.7</v>
      </c>
    </row>
    <row r="148" spans="1:3" ht="12.75">
      <c r="A148" s="307"/>
      <c r="B148" s="182" t="s">
        <v>166</v>
      </c>
      <c r="C148" s="34">
        <f>'Пр.5'!D98</f>
        <v>614099.7000000001</v>
      </c>
    </row>
    <row r="149" spans="1:3" ht="12.75">
      <c r="A149" s="183"/>
      <c r="B149" s="182"/>
      <c r="C149" s="158"/>
    </row>
    <row r="150" spans="1:3" ht="25.5">
      <c r="A150" s="281" t="s">
        <v>458</v>
      </c>
      <c r="B150" s="182" t="s">
        <v>459</v>
      </c>
      <c r="C150" s="158">
        <v>253.3</v>
      </c>
    </row>
    <row r="151" spans="1:3" ht="12.75">
      <c r="A151" s="162"/>
      <c r="B151" s="38"/>
      <c r="C151" s="163"/>
    </row>
    <row r="152" spans="1:3" s="4" customFormat="1" ht="12.75">
      <c r="A152" s="305" t="s">
        <v>643</v>
      </c>
      <c r="B152" s="164" t="s">
        <v>339</v>
      </c>
      <c r="C152" s="18">
        <f>C153+C154+C156+C155</f>
        <v>24456.100000000002</v>
      </c>
    </row>
    <row r="153" spans="1:3" s="4" customFormat="1" ht="38.25">
      <c r="A153" s="306"/>
      <c r="B153" s="164" t="s">
        <v>340</v>
      </c>
      <c r="C153" s="18">
        <v>415.9</v>
      </c>
    </row>
    <row r="154" spans="1:3" ht="12.75">
      <c r="A154" s="306"/>
      <c r="B154" s="164" t="s">
        <v>341</v>
      </c>
      <c r="C154" s="165">
        <v>18964.5</v>
      </c>
    </row>
    <row r="155" spans="1:3" ht="12.75">
      <c r="A155" s="306"/>
      <c r="B155" s="164" t="s">
        <v>660</v>
      </c>
      <c r="C155" s="165">
        <v>5000</v>
      </c>
    </row>
    <row r="156" spans="1:3" ht="12.75">
      <c r="A156" s="307"/>
      <c r="B156" s="164" t="s">
        <v>659</v>
      </c>
      <c r="C156" s="165">
        <v>75.7</v>
      </c>
    </row>
    <row r="157" spans="1:3" ht="13.5" thickBot="1">
      <c r="A157" s="40"/>
      <c r="B157" s="41"/>
      <c r="C157" s="42"/>
    </row>
    <row r="158" s="44" customFormat="1" ht="12.75">
      <c r="A158" s="23"/>
    </row>
    <row r="159" spans="1:2" s="44" customFormat="1" ht="12.75">
      <c r="A159" s="23"/>
      <c r="B159" s="43"/>
    </row>
    <row r="160" spans="1:2" s="44" customFormat="1" ht="12.75">
      <c r="A160" s="23"/>
      <c r="B160" s="43"/>
    </row>
    <row r="161" spans="1:2" s="44" customFormat="1" ht="12.75">
      <c r="A161" s="23"/>
      <c r="B161" s="43"/>
    </row>
    <row r="162" spans="1:2" s="44" customFormat="1" ht="12.75">
      <c r="A162" s="23"/>
      <c r="B162" s="43"/>
    </row>
    <row r="163" spans="1:2" s="44" customFormat="1" ht="12.75">
      <c r="A163" s="23"/>
      <c r="B163" s="43"/>
    </row>
    <row r="164" spans="1:2" s="44" customFormat="1" ht="12.75">
      <c r="A164" s="23"/>
      <c r="B164" s="43"/>
    </row>
    <row r="165" spans="1:2" s="44" customFormat="1" ht="12.75">
      <c r="A165" s="23"/>
      <c r="B165" s="43"/>
    </row>
    <row r="166" spans="1:2" s="44" customFormat="1" ht="12.75">
      <c r="A166" s="23"/>
      <c r="B166" s="43"/>
    </row>
    <row r="167" spans="1:2" s="44" customFormat="1" ht="12.75">
      <c r="A167" s="23"/>
      <c r="B167" s="43"/>
    </row>
    <row r="168" spans="2:3" ht="12.75">
      <c r="B168" s="43"/>
      <c r="C168" s="23"/>
    </row>
  </sheetData>
  <sheetProtection/>
  <mergeCells count="18">
    <mergeCell ref="A20:A22"/>
    <mergeCell ref="A67:A68"/>
    <mergeCell ref="A133:A135"/>
    <mergeCell ref="A31:A50"/>
    <mergeCell ref="A72:A107"/>
    <mergeCell ref="A24:A25"/>
    <mergeCell ref="A113:A115"/>
    <mergeCell ref="A117:A119"/>
    <mergeCell ref="A10:C10"/>
    <mergeCell ref="A63:A65"/>
    <mergeCell ref="A152:A156"/>
    <mergeCell ref="A146:A148"/>
    <mergeCell ref="A109:A111"/>
    <mergeCell ref="A125:A127"/>
    <mergeCell ref="A121:A123"/>
    <mergeCell ref="A129:A131"/>
    <mergeCell ref="A139:A144"/>
    <mergeCell ref="A59:A61"/>
  </mergeCells>
  <printOptions horizontalCentered="1"/>
  <pageMargins left="0.984251968503937" right="0.3937007874015748" top="0.5905511811023623" bottom="0.5905511811023623" header="0" footer="0"/>
  <pageSetup fitToHeight="3"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D101"/>
  <sheetViews>
    <sheetView zoomScalePageLayoutView="0" workbookViewId="0" topLeftCell="A1">
      <selection activeCell="A1" sqref="A1"/>
    </sheetView>
  </sheetViews>
  <sheetFormatPr defaultColWidth="10.140625" defaultRowHeight="15"/>
  <cols>
    <col min="1" max="1" width="6.8515625" style="125" customWidth="1"/>
    <col min="2" max="2" width="11.140625" style="125" customWidth="1"/>
    <col min="3" max="3" width="93.7109375" style="172" customWidth="1"/>
    <col min="4" max="4" width="13.7109375" style="126" customWidth="1"/>
    <col min="5" max="16384" width="10.140625" style="124" customWidth="1"/>
  </cols>
  <sheetData>
    <row r="1" spans="1:4" s="123" customFormat="1" ht="15">
      <c r="A1" s="122"/>
      <c r="B1" s="122"/>
      <c r="C1" s="171"/>
      <c r="D1" s="228" t="s">
        <v>265</v>
      </c>
    </row>
    <row r="2" spans="1:4" s="123" customFormat="1" ht="15">
      <c r="A2" s="122"/>
      <c r="B2" s="122"/>
      <c r="C2" s="171"/>
      <c r="D2" s="229" t="s">
        <v>264</v>
      </c>
    </row>
    <row r="3" spans="1:4" s="123" customFormat="1" ht="15">
      <c r="A3" s="122"/>
      <c r="B3" s="122"/>
      <c r="C3" s="171"/>
      <c r="D3" s="229" t="s">
        <v>36</v>
      </c>
    </row>
    <row r="4" spans="1:4" s="123" customFormat="1" ht="15">
      <c r="A4" s="122"/>
      <c r="B4" s="122"/>
      <c r="C4" s="171"/>
      <c r="D4" s="229" t="s">
        <v>167</v>
      </c>
    </row>
    <row r="5" spans="1:4" s="123" customFormat="1" ht="15">
      <c r="A5" s="122"/>
      <c r="C5" s="171"/>
      <c r="D5" s="229" t="s">
        <v>168</v>
      </c>
    </row>
    <row r="6" spans="1:4" s="123" customFormat="1" ht="15">
      <c r="A6" s="122"/>
      <c r="B6" s="122"/>
      <c r="C6" s="171"/>
      <c r="D6" s="229" t="s">
        <v>177</v>
      </c>
    </row>
    <row r="7" spans="1:4" s="123" customFormat="1" ht="15">
      <c r="A7" s="122"/>
      <c r="B7" s="122"/>
      <c r="C7" s="171"/>
      <c r="D7" s="229"/>
    </row>
    <row r="8" spans="1:4" s="123" customFormat="1" ht="15">
      <c r="A8" s="122"/>
      <c r="B8" s="122"/>
      <c r="C8" s="171"/>
      <c r="D8" s="229"/>
    </row>
    <row r="10" spans="1:4" ht="57" customHeight="1">
      <c r="A10" s="313" t="s">
        <v>415</v>
      </c>
      <c r="B10" s="313"/>
      <c r="C10" s="313"/>
      <c r="D10" s="313"/>
    </row>
    <row r="11" ht="19.5" thickBot="1">
      <c r="D11" s="126" t="s">
        <v>41</v>
      </c>
    </row>
    <row r="12" spans="1:4" s="125" customFormat="1" ht="23.25" customHeight="1">
      <c r="A12" s="282" t="s">
        <v>91</v>
      </c>
      <c r="B12" s="283" t="s">
        <v>262</v>
      </c>
      <c r="C12" s="284" t="s">
        <v>572</v>
      </c>
      <c r="D12" s="285" t="s">
        <v>413</v>
      </c>
    </row>
    <row r="13" spans="1:4" ht="31.5">
      <c r="A13" s="286">
        <v>1</v>
      </c>
      <c r="B13" s="222" t="s">
        <v>573</v>
      </c>
      <c r="C13" s="223" t="s">
        <v>294</v>
      </c>
      <c r="D13" s="287">
        <v>14543.2</v>
      </c>
    </row>
    <row r="14" spans="1:4" ht="31.5">
      <c r="A14" s="286">
        <v>2</v>
      </c>
      <c r="B14" s="222" t="s">
        <v>574</v>
      </c>
      <c r="C14" s="223" t="s">
        <v>405</v>
      </c>
      <c r="D14" s="287">
        <v>3663</v>
      </c>
    </row>
    <row r="15" spans="1:4" ht="18.75">
      <c r="A15" s="286">
        <v>3</v>
      </c>
      <c r="B15" s="222" t="s">
        <v>575</v>
      </c>
      <c r="C15" s="223" t="s">
        <v>373</v>
      </c>
      <c r="D15" s="287">
        <v>967.6</v>
      </c>
    </row>
    <row r="16" spans="1:4" ht="18.75">
      <c r="A16" s="286">
        <v>4</v>
      </c>
      <c r="B16" s="222" t="s">
        <v>663</v>
      </c>
      <c r="C16" s="223" t="s">
        <v>372</v>
      </c>
      <c r="D16" s="287">
        <v>1955.9</v>
      </c>
    </row>
    <row r="17" spans="1:4" ht="63">
      <c r="A17" s="286">
        <v>5</v>
      </c>
      <c r="B17" s="222">
        <v>6896017</v>
      </c>
      <c r="C17" s="223" t="s">
        <v>463</v>
      </c>
      <c r="D17" s="287">
        <v>155</v>
      </c>
    </row>
    <row r="18" spans="1:4" ht="30" customHeight="1">
      <c r="A18" s="286">
        <v>6</v>
      </c>
      <c r="B18" s="222" t="s">
        <v>391</v>
      </c>
      <c r="C18" s="223" t="s">
        <v>368</v>
      </c>
      <c r="D18" s="287">
        <v>300</v>
      </c>
    </row>
    <row r="19" spans="1:4" ht="47.25">
      <c r="A19" s="286">
        <v>7</v>
      </c>
      <c r="B19" s="222" t="s">
        <v>576</v>
      </c>
      <c r="C19" s="223" t="s">
        <v>409</v>
      </c>
      <c r="D19" s="287">
        <v>2192</v>
      </c>
    </row>
    <row r="20" spans="1:4" ht="31.5">
      <c r="A20" s="286">
        <v>8</v>
      </c>
      <c r="B20" s="222" t="s">
        <v>577</v>
      </c>
      <c r="C20" s="223" t="s">
        <v>316</v>
      </c>
      <c r="D20" s="287">
        <v>3554.4</v>
      </c>
    </row>
    <row r="21" spans="1:4" ht="31.5">
      <c r="A21" s="286">
        <v>9</v>
      </c>
      <c r="B21" s="222" t="s">
        <v>578</v>
      </c>
      <c r="C21" s="223" t="s">
        <v>315</v>
      </c>
      <c r="D21" s="287">
        <v>6269</v>
      </c>
    </row>
    <row r="22" spans="1:4" ht="47.25">
      <c r="A22" s="286">
        <v>10</v>
      </c>
      <c r="B22" s="222" t="s">
        <v>579</v>
      </c>
      <c r="C22" s="223" t="s">
        <v>314</v>
      </c>
      <c r="D22" s="287">
        <v>816.2</v>
      </c>
    </row>
    <row r="23" spans="1:4" ht="31.5">
      <c r="A23" s="286">
        <v>11</v>
      </c>
      <c r="B23" s="222" t="s">
        <v>580</v>
      </c>
      <c r="C23" s="223" t="s">
        <v>313</v>
      </c>
      <c r="D23" s="287">
        <v>510.7</v>
      </c>
    </row>
    <row r="24" spans="1:4" ht="31.5">
      <c r="A24" s="286">
        <v>12</v>
      </c>
      <c r="B24" s="222" t="s">
        <v>581</v>
      </c>
      <c r="C24" s="223" t="s">
        <v>312</v>
      </c>
      <c r="D24" s="287">
        <v>1310</v>
      </c>
    </row>
    <row r="25" spans="1:4" ht="31.5">
      <c r="A25" s="286">
        <v>13</v>
      </c>
      <c r="B25" s="222" t="s">
        <v>582</v>
      </c>
      <c r="C25" s="223" t="s">
        <v>311</v>
      </c>
      <c r="D25" s="287">
        <v>4559</v>
      </c>
    </row>
    <row r="26" spans="1:4" ht="31.5">
      <c r="A26" s="286">
        <v>14</v>
      </c>
      <c r="B26" s="222" t="s">
        <v>583</v>
      </c>
      <c r="C26" s="223" t="s">
        <v>310</v>
      </c>
      <c r="D26" s="287">
        <v>1700</v>
      </c>
    </row>
    <row r="27" spans="1:4" ht="63">
      <c r="A27" s="286">
        <v>15</v>
      </c>
      <c r="B27" s="222" t="s">
        <v>584</v>
      </c>
      <c r="C27" s="223" t="s">
        <v>309</v>
      </c>
      <c r="D27" s="287">
        <v>7670</v>
      </c>
    </row>
    <row r="28" spans="1:4" ht="31.5">
      <c r="A28" s="286">
        <v>16</v>
      </c>
      <c r="B28" s="222" t="s">
        <v>585</v>
      </c>
      <c r="C28" s="223" t="s">
        <v>308</v>
      </c>
      <c r="D28" s="287">
        <v>700</v>
      </c>
    </row>
    <row r="29" spans="1:4" ht="47.25">
      <c r="A29" s="286">
        <v>17</v>
      </c>
      <c r="B29" s="222" t="s">
        <v>586</v>
      </c>
      <c r="C29" s="223" t="s">
        <v>307</v>
      </c>
      <c r="D29" s="287">
        <v>819.5</v>
      </c>
    </row>
    <row r="30" spans="1:4" ht="31.5">
      <c r="A30" s="286">
        <v>18</v>
      </c>
      <c r="B30" s="222" t="s">
        <v>587</v>
      </c>
      <c r="C30" s="223" t="s">
        <v>306</v>
      </c>
      <c r="D30" s="287">
        <v>662.3</v>
      </c>
    </row>
    <row r="31" spans="1:4" ht="31.5">
      <c r="A31" s="286">
        <v>19</v>
      </c>
      <c r="B31" s="222" t="s">
        <v>588</v>
      </c>
      <c r="C31" s="223" t="s">
        <v>305</v>
      </c>
      <c r="D31" s="287">
        <v>476</v>
      </c>
    </row>
    <row r="32" spans="1:4" ht="31.5">
      <c r="A32" s="286">
        <v>20</v>
      </c>
      <c r="B32" s="222" t="s">
        <v>589</v>
      </c>
      <c r="C32" s="223" t="s">
        <v>304</v>
      </c>
      <c r="D32" s="287">
        <v>720</v>
      </c>
    </row>
    <row r="33" spans="1:4" ht="31.5">
      <c r="A33" s="286">
        <v>21</v>
      </c>
      <c r="B33" s="222" t="s">
        <v>590</v>
      </c>
      <c r="C33" s="223" t="s">
        <v>303</v>
      </c>
      <c r="D33" s="287">
        <v>16682.7</v>
      </c>
    </row>
    <row r="34" spans="1:4" ht="31.5">
      <c r="A34" s="286">
        <v>22</v>
      </c>
      <c r="B34" s="222" t="s">
        <v>591</v>
      </c>
      <c r="C34" s="223" t="s">
        <v>302</v>
      </c>
      <c r="D34" s="287">
        <v>3600</v>
      </c>
    </row>
    <row r="35" spans="1:4" ht="31.5">
      <c r="A35" s="286">
        <v>23</v>
      </c>
      <c r="B35" s="222" t="s">
        <v>592</v>
      </c>
      <c r="C35" s="223" t="s">
        <v>301</v>
      </c>
      <c r="D35" s="287">
        <v>444</v>
      </c>
    </row>
    <row r="36" spans="1:4" ht="31.5">
      <c r="A36" s="286">
        <v>24</v>
      </c>
      <c r="B36" s="222" t="s">
        <v>593</v>
      </c>
      <c r="C36" s="223" t="s">
        <v>300</v>
      </c>
      <c r="D36" s="287">
        <v>3956.3</v>
      </c>
    </row>
    <row r="37" spans="1:4" ht="31.5">
      <c r="A37" s="286">
        <v>25</v>
      </c>
      <c r="B37" s="222" t="s">
        <v>594</v>
      </c>
      <c r="C37" s="223" t="s">
        <v>366</v>
      </c>
      <c r="D37" s="287">
        <v>57.4</v>
      </c>
    </row>
    <row r="38" spans="1:4" ht="47.25">
      <c r="A38" s="286">
        <v>26</v>
      </c>
      <c r="B38" s="222" t="s">
        <v>595</v>
      </c>
      <c r="C38" s="223" t="s">
        <v>367</v>
      </c>
      <c r="D38" s="287">
        <v>4981.6</v>
      </c>
    </row>
    <row r="39" spans="1:4" ht="31.5">
      <c r="A39" s="286">
        <v>27</v>
      </c>
      <c r="B39" s="222" t="s">
        <v>664</v>
      </c>
      <c r="C39" s="223" t="s">
        <v>665</v>
      </c>
      <c r="D39" s="287">
        <v>1141.3</v>
      </c>
    </row>
    <row r="40" spans="1:4" ht="78.75">
      <c r="A40" s="286">
        <v>28</v>
      </c>
      <c r="B40" s="222">
        <v>6898070</v>
      </c>
      <c r="C40" s="223" t="s">
        <v>460</v>
      </c>
      <c r="D40" s="287">
        <v>3700</v>
      </c>
    </row>
    <row r="41" spans="1:4" ht="110.25">
      <c r="A41" s="286">
        <v>29</v>
      </c>
      <c r="B41" s="222" t="s">
        <v>596</v>
      </c>
      <c r="C41" s="223" t="s">
        <v>597</v>
      </c>
      <c r="D41" s="287">
        <v>2000</v>
      </c>
    </row>
    <row r="42" spans="1:4" ht="94.5">
      <c r="A42" s="286">
        <v>30</v>
      </c>
      <c r="B42" s="222" t="s">
        <v>598</v>
      </c>
      <c r="C42" s="223" t="s">
        <v>299</v>
      </c>
      <c r="D42" s="287">
        <v>2314.6</v>
      </c>
    </row>
    <row r="43" spans="1:4" ht="94.5">
      <c r="A43" s="286">
        <v>31</v>
      </c>
      <c r="B43" s="222" t="s">
        <v>599</v>
      </c>
      <c r="C43" s="223" t="s">
        <v>565</v>
      </c>
      <c r="D43" s="287">
        <v>500</v>
      </c>
    </row>
    <row r="44" spans="1:4" ht="78.75">
      <c r="A44" s="286">
        <v>32</v>
      </c>
      <c r="B44" s="222">
        <v>7137025</v>
      </c>
      <c r="C44" s="223" t="s">
        <v>461</v>
      </c>
      <c r="D44" s="287">
        <v>14500</v>
      </c>
    </row>
    <row r="45" spans="1:4" ht="78.75">
      <c r="A45" s="286">
        <v>33</v>
      </c>
      <c r="B45" s="222">
        <v>7137026</v>
      </c>
      <c r="C45" s="223" t="s">
        <v>502</v>
      </c>
      <c r="D45" s="287">
        <v>44451.3</v>
      </c>
    </row>
    <row r="46" spans="1:4" ht="94.5">
      <c r="A46" s="286">
        <v>34</v>
      </c>
      <c r="B46" s="222" t="s">
        <v>600</v>
      </c>
      <c r="C46" s="223" t="s">
        <v>297</v>
      </c>
      <c r="D46" s="287">
        <v>11834.4</v>
      </c>
    </row>
    <row r="47" spans="1:4" ht="78.75">
      <c r="A47" s="286">
        <v>35</v>
      </c>
      <c r="B47" s="222" t="s">
        <v>601</v>
      </c>
      <c r="C47" s="223" t="s">
        <v>298</v>
      </c>
      <c r="D47" s="287">
        <v>1340.7</v>
      </c>
    </row>
    <row r="48" spans="1:4" ht="78.75">
      <c r="A48" s="286">
        <v>36</v>
      </c>
      <c r="B48" s="222" t="s">
        <v>602</v>
      </c>
      <c r="C48" s="223" t="s">
        <v>192</v>
      </c>
      <c r="D48" s="287">
        <v>190</v>
      </c>
    </row>
    <row r="49" spans="1:4" ht="110.25">
      <c r="A49" s="286">
        <v>37</v>
      </c>
      <c r="B49" s="222">
        <v>7138071</v>
      </c>
      <c r="C49" s="223" t="s">
        <v>503</v>
      </c>
      <c r="D49" s="287">
        <v>4939</v>
      </c>
    </row>
    <row r="50" spans="1:4" ht="78.75">
      <c r="A50" s="286">
        <v>38</v>
      </c>
      <c r="B50" s="222" t="s">
        <v>603</v>
      </c>
      <c r="C50" s="223" t="s">
        <v>407</v>
      </c>
      <c r="D50" s="287">
        <v>3000</v>
      </c>
    </row>
    <row r="51" spans="1:4" ht="94.5">
      <c r="A51" s="286">
        <v>39</v>
      </c>
      <c r="B51" s="222" t="s">
        <v>604</v>
      </c>
      <c r="C51" s="223" t="s">
        <v>408</v>
      </c>
      <c r="D51" s="287">
        <v>1500</v>
      </c>
    </row>
    <row r="52" spans="1:4" ht="78.75">
      <c r="A52" s="286">
        <v>40</v>
      </c>
      <c r="B52" s="222" t="s">
        <v>605</v>
      </c>
      <c r="C52" s="223" t="s">
        <v>194</v>
      </c>
      <c r="D52" s="287">
        <v>28003.5</v>
      </c>
    </row>
    <row r="53" spans="1:4" ht="94.5">
      <c r="A53" s="286">
        <v>41</v>
      </c>
      <c r="B53" s="222" t="s">
        <v>606</v>
      </c>
      <c r="C53" s="223" t="s">
        <v>342</v>
      </c>
      <c r="D53" s="287">
        <v>85791.8</v>
      </c>
    </row>
    <row r="54" spans="1:4" ht="94.5">
      <c r="A54" s="286">
        <v>42</v>
      </c>
      <c r="B54" s="222" t="s">
        <v>607</v>
      </c>
      <c r="C54" s="223" t="s">
        <v>193</v>
      </c>
      <c r="D54" s="287">
        <v>154749.9</v>
      </c>
    </row>
    <row r="55" spans="1:4" ht="63">
      <c r="A55" s="286">
        <v>43</v>
      </c>
      <c r="B55" s="222" t="s">
        <v>392</v>
      </c>
      <c r="C55" s="223" t="s">
        <v>178</v>
      </c>
      <c r="D55" s="287">
        <v>7631.1</v>
      </c>
    </row>
    <row r="56" spans="1:4" ht="63">
      <c r="A56" s="286">
        <v>44</v>
      </c>
      <c r="B56" s="222" t="s">
        <v>393</v>
      </c>
      <c r="C56" s="223" t="s">
        <v>394</v>
      </c>
      <c r="D56" s="287">
        <v>1866.1</v>
      </c>
    </row>
    <row r="57" spans="1:4" ht="78.75">
      <c r="A57" s="286">
        <v>45</v>
      </c>
      <c r="B57" s="222" t="s">
        <v>608</v>
      </c>
      <c r="C57" s="223" t="s">
        <v>195</v>
      </c>
      <c r="D57" s="287">
        <v>23331</v>
      </c>
    </row>
    <row r="58" spans="1:4" ht="78.75">
      <c r="A58" s="286">
        <v>46</v>
      </c>
      <c r="B58" s="222" t="s">
        <v>609</v>
      </c>
      <c r="C58" s="223" t="s">
        <v>196</v>
      </c>
      <c r="D58" s="287">
        <v>17332.6</v>
      </c>
    </row>
    <row r="59" spans="1:4" ht="78.75">
      <c r="A59" s="286">
        <v>47</v>
      </c>
      <c r="B59" s="222" t="s">
        <v>610</v>
      </c>
      <c r="C59" s="223" t="s">
        <v>197</v>
      </c>
      <c r="D59" s="287">
        <v>16529.6</v>
      </c>
    </row>
    <row r="60" spans="1:4" ht="78.75">
      <c r="A60" s="286">
        <v>48</v>
      </c>
      <c r="B60" s="222" t="s">
        <v>611</v>
      </c>
      <c r="C60" s="223" t="s">
        <v>198</v>
      </c>
      <c r="D60" s="287">
        <v>590</v>
      </c>
    </row>
    <row r="61" spans="1:4" ht="63">
      <c r="A61" s="286">
        <v>49</v>
      </c>
      <c r="B61" s="222" t="s">
        <v>612</v>
      </c>
      <c r="C61" s="223" t="s">
        <v>199</v>
      </c>
      <c r="D61" s="287">
        <v>16915.6</v>
      </c>
    </row>
    <row r="62" spans="1:4" ht="63">
      <c r="A62" s="286">
        <v>50</v>
      </c>
      <c r="B62" s="222">
        <v>7427036</v>
      </c>
      <c r="C62" s="223" t="s">
        <v>504</v>
      </c>
      <c r="D62" s="287">
        <v>2922.3</v>
      </c>
    </row>
    <row r="63" spans="1:4" ht="63">
      <c r="A63" s="286">
        <v>51</v>
      </c>
      <c r="B63" s="222" t="s">
        <v>613</v>
      </c>
      <c r="C63" s="223" t="s">
        <v>200</v>
      </c>
      <c r="D63" s="287">
        <v>20</v>
      </c>
    </row>
    <row r="64" spans="1:4" ht="63">
      <c r="A64" s="286">
        <v>52</v>
      </c>
      <c r="B64" s="224">
        <v>7447035</v>
      </c>
      <c r="C64" s="225" t="s">
        <v>375</v>
      </c>
      <c r="D64" s="288">
        <v>72.6</v>
      </c>
    </row>
    <row r="65" spans="1:4" ht="63">
      <c r="A65" s="286">
        <v>53</v>
      </c>
      <c r="B65" s="224">
        <v>7447036</v>
      </c>
      <c r="C65" s="225" t="s">
        <v>505</v>
      </c>
      <c r="D65" s="288">
        <v>4907.6</v>
      </c>
    </row>
    <row r="66" spans="1:4" ht="78.75">
      <c r="A66" s="286">
        <v>54</v>
      </c>
      <c r="B66" s="224" t="s">
        <v>395</v>
      </c>
      <c r="C66" s="225" t="s">
        <v>396</v>
      </c>
      <c r="D66" s="288">
        <v>1270</v>
      </c>
    </row>
    <row r="67" spans="1:4" ht="63">
      <c r="A67" s="286">
        <v>55</v>
      </c>
      <c r="B67" s="222" t="s">
        <v>614</v>
      </c>
      <c r="C67" s="223" t="s">
        <v>201</v>
      </c>
      <c r="D67" s="287">
        <v>26850.8</v>
      </c>
    </row>
    <row r="68" spans="1:4" ht="63">
      <c r="A68" s="286">
        <v>56</v>
      </c>
      <c r="B68" s="222" t="s">
        <v>615</v>
      </c>
      <c r="C68" s="223" t="s">
        <v>202</v>
      </c>
      <c r="D68" s="287">
        <v>3779.8</v>
      </c>
    </row>
    <row r="69" spans="1:4" ht="78.75">
      <c r="A69" s="286">
        <v>57</v>
      </c>
      <c r="B69" s="222" t="s">
        <v>616</v>
      </c>
      <c r="C69" s="223" t="s">
        <v>203</v>
      </c>
      <c r="D69" s="287">
        <v>34230.5</v>
      </c>
    </row>
    <row r="70" spans="1:4" ht="78.75">
      <c r="A70" s="286">
        <v>58</v>
      </c>
      <c r="B70" s="222" t="s">
        <v>617</v>
      </c>
      <c r="C70" s="223" t="s">
        <v>204</v>
      </c>
      <c r="D70" s="287">
        <v>2170</v>
      </c>
    </row>
    <row r="71" spans="1:4" ht="78.75">
      <c r="A71" s="286">
        <v>59</v>
      </c>
      <c r="B71" s="222" t="s">
        <v>397</v>
      </c>
      <c r="C71" s="223" t="s">
        <v>398</v>
      </c>
      <c r="D71" s="287">
        <v>800</v>
      </c>
    </row>
    <row r="72" spans="1:4" ht="63">
      <c r="A72" s="286">
        <v>60</v>
      </c>
      <c r="B72" s="222" t="s">
        <v>618</v>
      </c>
      <c r="C72" s="223" t="s">
        <v>205</v>
      </c>
      <c r="D72" s="287">
        <v>2650</v>
      </c>
    </row>
    <row r="73" spans="1:4" ht="94.5">
      <c r="A73" s="286">
        <v>61</v>
      </c>
      <c r="B73" s="222" t="s">
        <v>619</v>
      </c>
      <c r="C73" s="223" t="s">
        <v>206</v>
      </c>
      <c r="D73" s="287">
        <v>30</v>
      </c>
    </row>
    <row r="74" spans="1:4" ht="94.5">
      <c r="A74" s="286">
        <v>62</v>
      </c>
      <c r="B74" s="222" t="s">
        <v>620</v>
      </c>
      <c r="C74" s="223" t="s">
        <v>207</v>
      </c>
      <c r="D74" s="287">
        <v>70</v>
      </c>
    </row>
    <row r="75" spans="1:4" ht="63">
      <c r="A75" s="286">
        <v>63</v>
      </c>
      <c r="B75" s="222" t="s">
        <v>621</v>
      </c>
      <c r="C75" s="223" t="s">
        <v>208</v>
      </c>
      <c r="D75" s="287">
        <v>1505.5</v>
      </c>
    </row>
    <row r="76" spans="1:4" ht="63">
      <c r="A76" s="286">
        <v>64</v>
      </c>
      <c r="B76" s="222" t="s">
        <v>622</v>
      </c>
      <c r="C76" s="223" t="s">
        <v>209</v>
      </c>
      <c r="D76" s="287">
        <v>1050</v>
      </c>
    </row>
    <row r="77" spans="1:4" ht="94.5">
      <c r="A77" s="286">
        <v>65</v>
      </c>
      <c r="B77" s="222" t="s">
        <v>623</v>
      </c>
      <c r="C77" s="223" t="s">
        <v>210</v>
      </c>
      <c r="D77" s="287">
        <v>160</v>
      </c>
    </row>
    <row r="78" spans="1:4" ht="94.5">
      <c r="A78" s="286">
        <v>66</v>
      </c>
      <c r="B78" s="222" t="s">
        <v>624</v>
      </c>
      <c r="C78" s="223" t="s">
        <v>211</v>
      </c>
      <c r="D78" s="287">
        <v>430</v>
      </c>
    </row>
    <row r="79" spans="1:4" ht="78.75">
      <c r="A79" s="286">
        <v>67</v>
      </c>
      <c r="B79" s="222" t="s">
        <v>625</v>
      </c>
      <c r="C79" s="223" t="s">
        <v>212</v>
      </c>
      <c r="D79" s="287">
        <v>300</v>
      </c>
    </row>
    <row r="80" spans="1:4" ht="47.25">
      <c r="A80" s="286">
        <v>68</v>
      </c>
      <c r="B80" s="222">
        <v>7737203</v>
      </c>
      <c r="C80" s="223" t="s">
        <v>462</v>
      </c>
      <c r="D80" s="287">
        <v>300</v>
      </c>
    </row>
    <row r="81" spans="1:4" ht="78.75">
      <c r="A81" s="286">
        <v>69</v>
      </c>
      <c r="B81" s="222" t="s">
        <v>626</v>
      </c>
      <c r="C81" s="223" t="s">
        <v>213</v>
      </c>
      <c r="D81" s="287">
        <v>490</v>
      </c>
    </row>
    <row r="82" spans="1:4" ht="63">
      <c r="A82" s="286">
        <v>70</v>
      </c>
      <c r="B82" s="222" t="s">
        <v>627</v>
      </c>
      <c r="C82" s="223" t="s">
        <v>214</v>
      </c>
      <c r="D82" s="287">
        <v>257</v>
      </c>
    </row>
    <row r="83" spans="1:4" ht="78.75">
      <c r="A83" s="286">
        <v>71</v>
      </c>
      <c r="B83" s="222" t="s">
        <v>628</v>
      </c>
      <c r="C83" s="223" t="s">
        <v>215</v>
      </c>
      <c r="D83" s="287">
        <v>210.5</v>
      </c>
    </row>
    <row r="84" spans="1:4" ht="63">
      <c r="A84" s="286">
        <v>72</v>
      </c>
      <c r="B84" s="222" t="s">
        <v>629</v>
      </c>
      <c r="C84" s="223" t="s">
        <v>216</v>
      </c>
      <c r="D84" s="287">
        <v>87</v>
      </c>
    </row>
    <row r="85" spans="1:4" ht="63">
      <c r="A85" s="286">
        <v>73</v>
      </c>
      <c r="B85" s="222" t="s">
        <v>630</v>
      </c>
      <c r="C85" s="223" t="s">
        <v>217</v>
      </c>
      <c r="D85" s="287">
        <v>90</v>
      </c>
    </row>
    <row r="86" spans="1:4" ht="47.25">
      <c r="A86" s="286">
        <v>74</v>
      </c>
      <c r="B86" s="222" t="s">
        <v>631</v>
      </c>
      <c r="C86" s="223" t="s">
        <v>218</v>
      </c>
      <c r="D86" s="287">
        <v>195</v>
      </c>
    </row>
    <row r="87" spans="1:4" ht="63">
      <c r="A87" s="286">
        <v>75</v>
      </c>
      <c r="B87" s="222" t="s">
        <v>632</v>
      </c>
      <c r="C87" s="223" t="s">
        <v>286</v>
      </c>
      <c r="D87" s="287">
        <v>40</v>
      </c>
    </row>
    <row r="88" spans="1:4" ht="63">
      <c r="A88" s="286">
        <v>76</v>
      </c>
      <c r="B88" s="222" t="s">
        <v>633</v>
      </c>
      <c r="C88" s="223" t="s">
        <v>219</v>
      </c>
      <c r="D88" s="287">
        <v>50.8</v>
      </c>
    </row>
    <row r="89" spans="1:4" ht="63">
      <c r="A89" s="286">
        <v>77</v>
      </c>
      <c r="B89" s="222" t="s">
        <v>634</v>
      </c>
      <c r="C89" s="223" t="s">
        <v>220</v>
      </c>
      <c r="D89" s="287">
        <v>25</v>
      </c>
    </row>
    <row r="90" spans="1:4" ht="47.25">
      <c r="A90" s="286">
        <v>78</v>
      </c>
      <c r="B90" s="222" t="s">
        <v>635</v>
      </c>
      <c r="C90" s="223" t="s">
        <v>221</v>
      </c>
      <c r="D90" s="287">
        <v>20</v>
      </c>
    </row>
    <row r="91" spans="1:4" ht="63">
      <c r="A91" s="286">
        <v>79</v>
      </c>
      <c r="B91" s="222" t="s">
        <v>636</v>
      </c>
      <c r="C91" s="223" t="s">
        <v>222</v>
      </c>
      <c r="D91" s="287">
        <v>20</v>
      </c>
    </row>
    <row r="92" spans="1:4" ht="63">
      <c r="A92" s="286">
        <v>80</v>
      </c>
      <c r="B92" s="222" t="s">
        <v>637</v>
      </c>
      <c r="C92" s="223" t="s">
        <v>223</v>
      </c>
      <c r="D92" s="287">
        <v>65</v>
      </c>
    </row>
    <row r="93" spans="1:4" ht="63">
      <c r="A93" s="286">
        <v>81</v>
      </c>
      <c r="B93" s="222" t="s">
        <v>638</v>
      </c>
      <c r="C93" s="223" t="s">
        <v>224</v>
      </c>
      <c r="D93" s="287">
        <v>30</v>
      </c>
    </row>
    <row r="94" spans="1:4" ht="63">
      <c r="A94" s="286">
        <v>82</v>
      </c>
      <c r="B94" s="222" t="s">
        <v>639</v>
      </c>
      <c r="C94" s="223" t="s">
        <v>225</v>
      </c>
      <c r="D94" s="287">
        <v>35</v>
      </c>
    </row>
    <row r="95" spans="1:4" ht="94.5">
      <c r="A95" s="286">
        <v>83</v>
      </c>
      <c r="B95" s="222" t="s">
        <v>640</v>
      </c>
      <c r="C95" s="223" t="s">
        <v>406</v>
      </c>
      <c r="D95" s="287">
        <v>650</v>
      </c>
    </row>
    <row r="96" spans="1:4" ht="78.75">
      <c r="A96" s="286">
        <v>84</v>
      </c>
      <c r="B96" s="222" t="s">
        <v>641</v>
      </c>
      <c r="C96" s="223" t="s">
        <v>226</v>
      </c>
      <c r="D96" s="287">
        <v>310</v>
      </c>
    </row>
    <row r="97" spans="1:4" ht="78.75">
      <c r="A97" s="286">
        <v>85</v>
      </c>
      <c r="B97" s="222" t="s">
        <v>642</v>
      </c>
      <c r="C97" s="223" t="s">
        <v>287</v>
      </c>
      <c r="D97" s="287">
        <v>587</v>
      </c>
    </row>
    <row r="98" spans="1:4" ht="18.75" customHeight="1" thickBot="1">
      <c r="A98" s="311" t="s">
        <v>414</v>
      </c>
      <c r="B98" s="312"/>
      <c r="C98" s="312"/>
      <c r="D98" s="289">
        <f>SUM(D13:D97)</f>
        <v>614099.7000000001</v>
      </c>
    </row>
    <row r="99" ht="18.75">
      <c r="D99" s="221"/>
    </row>
    <row r="100" ht="18.75">
      <c r="D100" s="220"/>
    </row>
    <row r="101" ht="18.75">
      <c r="D101" s="220"/>
    </row>
  </sheetData>
  <sheetProtection/>
  <autoFilter ref="A12:D98"/>
  <mergeCells count="2">
    <mergeCell ref="A98:C98"/>
    <mergeCell ref="A10:D10"/>
  </mergeCells>
  <printOptions horizontalCentered="1"/>
  <pageMargins left="0.984251968503937" right="0.3937007874015748" top="0.5905511811023623" bottom="0.5905511811023623" header="0" footer="0"/>
  <pageSetup fitToHeight="5"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D63"/>
  <sheetViews>
    <sheetView workbookViewId="0" topLeftCell="A1">
      <selection activeCell="A1" sqref="A1"/>
    </sheetView>
  </sheetViews>
  <sheetFormatPr defaultColWidth="15.00390625" defaultRowHeight="15"/>
  <cols>
    <col min="1" max="1" width="70.421875" style="45" customWidth="1"/>
    <col min="2" max="2" width="8.421875" style="45" bestFit="1" customWidth="1"/>
    <col min="3" max="3" width="12.00390625" style="45" bestFit="1" customWidth="1"/>
    <col min="4" max="4" width="20.140625" style="65" customWidth="1"/>
    <col min="5" max="234" width="10.00390625" style="45" customWidth="1"/>
    <col min="235" max="235" width="70.421875" style="45" customWidth="1"/>
    <col min="236" max="16384" width="15.00390625" style="45" customWidth="1"/>
  </cols>
  <sheetData>
    <row r="1" ht="15">
      <c r="D1" s="228" t="s">
        <v>265</v>
      </c>
    </row>
    <row r="2" ht="15">
      <c r="D2" s="229" t="s">
        <v>264</v>
      </c>
    </row>
    <row r="3" ht="15">
      <c r="D3" s="229" t="s">
        <v>36</v>
      </c>
    </row>
    <row r="4" ht="15">
      <c r="D4" s="229" t="s">
        <v>167</v>
      </c>
    </row>
    <row r="5" ht="15">
      <c r="D5" s="229" t="s">
        <v>168</v>
      </c>
    </row>
    <row r="6" ht="15">
      <c r="D6" s="229" t="s">
        <v>179</v>
      </c>
    </row>
    <row r="7" ht="15">
      <c r="D7" s="229"/>
    </row>
    <row r="8" ht="15">
      <c r="D8" s="229"/>
    </row>
    <row r="10" spans="1:4" ht="20.25">
      <c r="A10" s="314" t="s">
        <v>180</v>
      </c>
      <c r="B10" s="314"/>
      <c r="C10" s="314"/>
      <c r="D10" s="314"/>
    </row>
    <row r="11" spans="1:4" ht="19.5" thickBot="1">
      <c r="A11" s="47"/>
      <c r="B11" s="47"/>
      <c r="C11" s="47"/>
      <c r="D11" s="48"/>
    </row>
    <row r="12" spans="1:4" ht="24" customHeight="1" thickBot="1">
      <c r="A12" s="321" t="s">
        <v>230</v>
      </c>
      <c r="B12" s="317" t="s">
        <v>288</v>
      </c>
      <c r="C12" s="318"/>
      <c r="D12" s="315" t="s">
        <v>231</v>
      </c>
    </row>
    <row r="13" spans="1:4" ht="15.75" customHeight="1" thickBot="1">
      <c r="A13" s="322"/>
      <c r="B13" s="66" t="s">
        <v>289</v>
      </c>
      <c r="C13" s="67" t="s">
        <v>290</v>
      </c>
      <c r="D13" s="316"/>
    </row>
    <row r="14" spans="1:4" ht="16.5" thickBot="1">
      <c r="A14" s="104" t="s">
        <v>13</v>
      </c>
      <c r="B14" s="105" t="s">
        <v>12</v>
      </c>
      <c r="C14" s="106"/>
      <c r="D14" s="107">
        <f>D15+D16+D17+D19+D20+D21+D18</f>
        <v>180777.4</v>
      </c>
    </row>
    <row r="15" spans="1:4" ht="33" customHeight="1">
      <c r="A15" s="103" t="s">
        <v>260</v>
      </c>
      <c r="B15" s="98"/>
      <c r="C15" s="102" t="s">
        <v>259</v>
      </c>
      <c r="D15" s="100">
        <v>3079</v>
      </c>
    </row>
    <row r="16" spans="1:4" ht="45.75" customHeight="1">
      <c r="A16" s="103" t="s">
        <v>258</v>
      </c>
      <c r="B16" s="98"/>
      <c r="C16" s="102" t="s">
        <v>257</v>
      </c>
      <c r="D16" s="100">
        <v>5208.9</v>
      </c>
    </row>
    <row r="17" spans="1:4" ht="44.25" customHeight="1">
      <c r="A17" s="103" t="s">
        <v>318</v>
      </c>
      <c r="B17" s="98"/>
      <c r="C17" s="102" t="s">
        <v>252</v>
      </c>
      <c r="D17" s="100">
        <v>63147.3</v>
      </c>
    </row>
    <row r="18" spans="1:4" ht="15">
      <c r="A18" s="103" t="s">
        <v>400</v>
      </c>
      <c r="B18" s="98"/>
      <c r="C18" s="102" t="s">
        <v>399</v>
      </c>
      <c r="D18" s="100">
        <v>224.9</v>
      </c>
    </row>
    <row r="19" spans="1:4" ht="30">
      <c r="A19" s="95" t="s">
        <v>256</v>
      </c>
      <c r="B19" s="101"/>
      <c r="C19" s="102" t="s">
        <v>255</v>
      </c>
      <c r="D19" s="100">
        <v>23921.1</v>
      </c>
    </row>
    <row r="20" spans="1:4" ht="15">
      <c r="A20" s="97" t="s">
        <v>16</v>
      </c>
      <c r="B20" s="98"/>
      <c r="C20" s="99" t="s">
        <v>9</v>
      </c>
      <c r="D20" s="100">
        <f>4401.1-810</f>
        <v>3591.1000000000004</v>
      </c>
    </row>
    <row r="21" spans="1:4" ht="15.75" thickBot="1">
      <c r="A21" s="56" t="s">
        <v>254</v>
      </c>
      <c r="B21" s="51"/>
      <c r="C21" s="52" t="s">
        <v>253</v>
      </c>
      <c r="D21" s="53">
        <v>81605.1</v>
      </c>
    </row>
    <row r="22" spans="1:4" ht="46.5" customHeight="1" thickBot="1">
      <c r="A22" s="108" t="s">
        <v>18</v>
      </c>
      <c r="B22" s="105" t="s">
        <v>17</v>
      </c>
      <c r="C22" s="106"/>
      <c r="D22" s="109">
        <f>D23+D25+D24</f>
        <v>2440</v>
      </c>
    </row>
    <row r="23" spans="1:4" ht="30.75" customHeight="1">
      <c r="A23" s="95" t="s">
        <v>19</v>
      </c>
      <c r="B23" s="96"/>
      <c r="C23" s="99" t="s">
        <v>277</v>
      </c>
      <c r="D23" s="100">
        <v>1090</v>
      </c>
    </row>
    <row r="24" spans="1:4" ht="30.75" customHeight="1">
      <c r="A24" s="95" t="s">
        <v>284</v>
      </c>
      <c r="B24" s="96"/>
      <c r="C24" s="99" t="s">
        <v>285</v>
      </c>
      <c r="D24" s="100">
        <v>300</v>
      </c>
    </row>
    <row r="25" spans="1:4" ht="30.75" customHeight="1" thickBot="1">
      <c r="A25" s="55" t="s">
        <v>282</v>
      </c>
      <c r="B25" s="57"/>
      <c r="C25" s="52" t="s">
        <v>283</v>
      </c>
      <c r="D25" s="53">
        <v>1050</v>
      </c>
    </row>
    <row r="26" spans="1:4" ht="21.75" customHeight="1" thickBot="1">
      <c r="A26" s="110" t="s">
        <v>21</v>
      </c>
      <c r="B26" s="105" t="s">
        <v>20</v>
      </c>
      <c r="C26" s="106"/>
      <c r="D26" s="109">
        <f>D27+D31+D28+D29+D30</f>
        <v>111784.3</v>
      </c>
    </row>
    <row r="27" spans="1:4" ht="15">
      <c r="A27" s="94" t="s">
        <v>244</v>
      </c>
      <c r="B27" s="93"/>
      <c r="C27" s="99" t="s">
        <v>243</v>
      </c>
      <c r="D27" s="100">
        <v>8890</v>
      </c>
    </row>
    <row r="28" spans="1:4" ht="15">
      <c r="A28" s="94" t="s">
        <v>250</v>
      </c>
      <c r="B28" s="93"/>
      <c r="C28" s="99" t="s">
        <v>247</v>
      </c>
      <c r="D28" s="100">
        <v>40784.9</v>
      </c>
    </row>
    <row r="29" spans="1:4" ht="15">
      <c r="A29" s="94" t="s">
        <v>278</v>
      </c>
      <c r="B29" s="93"/>
      <c r="C29" s="99" t="s">
        <v>279</v>
      </c>
      <c r="D29" s="100">
        <v>53590.5</v>
      </c>
    </row>
    <row r="30" spans="1:4" ht="15">
      <c r="A30" s="94" t="s">
        <v>402</v>
      </c>
      <c r="B30" s="93"/>
      <c r="C30" s="99" t="s">
        <v>401</v>
      </c>
      <c r="D30" s="100">
        <v>1558.7</v>
      </c>
    </row>
    <row r="31" spans="1:4" ht="15.75" thickBot="1">
      <c r="A31" s="56" t="s">
        <v>246</v>
      </c>
      <c r="B31" s="58"/>
      <c r="C31" s="52" t="s">
        <v>245</v>
      </c>
      <c r="D31" s="53">
        <v>6960.2</v>
      </c>
    </row>
    <row r="32" spans="1:4" ht="24.75" customHeight="1" thickBot="1">
      <c r="A32" s="110" t="s">
        <v>291</v>
      </c>
      <c r="B32" s="105" t="s">
        <v>11</v>
      </c>
      <c r="C32" s="106"/>
      <c r="D32" s="109">
        <f>D34+D35+D33</f>
        <v>548144.3</v>
      </c>
    </row>
    <row r="33" spans="1:4" ht="15">
      <c r="A33" s="94" t="s">
        <v>241</v>
      </c>
      <c r="B33" s="93"/>
      <c r="C33" s="99" t="s">
        <v>240</v>
      </c>
      <c r="D33" s="111">
        <v>383514.1</v>
      </c>
    </row>
    <row r="34" spans="1:4" ht="15">
      <c r="A34" s="94" t="s">
        <v>276</v>
      </c>
      <c r="B34" s="93"/>
      <c r="C34" s="99" t="s">
        <v>275</v>
      </c>
      <c r="D34" s="100">
        <f>104973+810</f>
        <v>105783</v>
      </c>
    </row>
    <row r="35" spans="1:4" ht="15.75" thickBot="1">
      <c r="A35" s="56" t="s">
        <v>280</v>
      </c>
      <c r="B35" s="58"/>
      <c r="C35" s="52" t="s">
        <v>281</v>
      </c>
      <c r="D35" s="53">
        <v>58847.2</v>
      </c>
    </row>
    <row r="36" spans="1:4" s="59" customFormat="1" ht="19.5" customHeight="1" thickBot="1">
      <c r="A36" s="110" t="s">
        <v>29</v>
      </c>
      <c r="B36" s="105" t="s">
        <v>22</v>
      </c>
      <c r="C36" s="106"/>
      <c r="D36" s="109">
        <f>D37</f>
        <v>50</v>
      </c>
    </row>
    <row r="37" spans="1:4" ht="15.75" thickBot="1">
      <c r="A37" s="92" t="s">
        <v>30</v>
      </c>
      <c r="B37" s="93"/>
      <c r="C37" s="102" t="s">
        <v>242</v>
      </c>
      <c r="D37" s="100">
        <v>50</v>
      </c>
    </row>
    <row r="38" spans="1:4" ht="20.25" customHeight="1" thickBot="1">
      <c r="A38" s="104" t="s">
        <v>292</v>
      </c>
      <c r="B38" s="105" t="s">
        <v>23</v>
      </c>
      <c r="C38" s="106"/>
      <c r="D38" s="109">
        <f>D39+D40+D42+D41</f>
        <v>1417258.1</v>
      </c>
    </row>
    <row r="39" spans="1:4" ht="15">
      <c r="A39" s="92" t="s">
        <v>270</v>
      </c>
      <c r="B39" s="93"/>
      <c r="C39" s="102" t="s">
        <v>271</v>
      </c>
      <c r="D39" s="100">
        <f>484020.3+104.5</f>
        <v>484124.8</v>
      </c>
    </row>
    <row r="40" spans="1:4" ht="15">
      <c r="A40" s="92" t="s">
        <v>237</v>
      </c>
      <c r="B40" s="93"/>
      <c r="C40" s="99" t="s">
        <v>236</v>
      </c>
      <c r="D40" s="100">
        <f>905273.9-104.5</f>
        <v>905169.4</v>
      </c>
    </row>
    <row r="41" spans="1:4" ht="15">
      <c r="A41" s="91" t="s">
        <v>8</v>
      </c>
      <c r="B41" s="88"/>
      <c r="C41" s="99" t="s">
        <v>7</v>
      </c>
      <c r="D41" s="100">
        <v>1025.8</v>
      </c>
    </row>
    <row r="42" spans="1:4" ht="15.75" thickBot="1">
      <c r="A42" s="54" t="s">
        <v>269</v>
      </c>
      <c r="B42" s="58"/>
      <c r="C42" s="52" t="s">
        <v>268</v>
      </c>
      <c r="D42" s="53">
        <v>26938.1</v>
      </c>
    </row>
    <row r="43" spans="1:4" ht="20.25" customHeight="1" thickBot="1">
      <c r="A43" s="104" t="s">
        <v>31</v>
      </c>
      <c r="B43" s="105" t="s">
        <v>24</v>
      </c>
      <c r="C43" s="106"/>
      <c r="D43" s="109">
        <f>D44</f>
        <v>67872.1</v>
      </c>
    </row>
    <row r="44" spans="1:4" ht="15.75" thickBot="1">
      <c r="A44" s="54" t="s">
        <v>235</v>
      </c>
      <c r="B44" s="58"/>
      <c r="C44" s="52" t="s">
        <v>234</v>
      </c>
      <c r="D44" s="53">
        <v>67872.1</v>
      </c>
    </row>
    <row r="45" spans="1:4" ht="20.25" customHeight="1" thickBot="1">
      <c r="A45" s="104" t="s">
        <v>497</v>
      </c>
      <c r="B45" s="105" t="s">
        <v>498</v>
      </c>
      <c r="C45" s="106"/>
      <c r="D45" s="109">
        <f>D46</f>
        <v>2356.3</v>
      </c>
    </row>
    <row r="46" spans="1:4" ht="15.75" thickBot="1">
      <c r="A46" s="54" t="s">
        <v>499</v>
      </c>
      <c r="B46" s="58"/>
      <c r="C46" s="52" t="s">
        <v>500</v>
      </c>
      <c r="D46" s="53">
        <v>2356.3</v>
      </c>
    </row>
    <row r="47" spans="1:4" ht="20.25" customHeight="1" thickBot="1">
      <c r="A47" s="104" t="s">
        <v>14</v>
      </c>
      <c r="B47" s="105" t="s">
        <v>15</v>
      </c>
      <c r="C47" s="106"/>
      <c r="D47" s="109">
        <f>D48+D49+D50+D51+D52</f>
        <v>654046</v>
      </c>
    </row>
    <row r="48" spans="1:4" ht="15.75">
      <c r="A48" s="97" t="s">
        <v>251</v>
      </c>
      <c r="B48" s="49"/>
      <c r="C48" s="102" t="s">
        <v>10</v>
      </c>
      <c r="D48" s="112">
        <f>9097+1120</f>
        <v>10217</v>
      </c>
    </row>
    <row r="49" spans="1:4" ht="15">
      <c r="A49" s="87" t="s">
        <v>249</v>
      </c>
      <c r="B49" s="88"/>
      <c r="C49" s="62" t="s">
        <v>248</v>
      </c>
      <c r="D49" s="89">
        <f>71738.6-1500</f>
        <v>70238.6</v>
      </c>
    </row>
    <row r="50" spans="1:4" ht="15">
      <c r="A50" s="87" t="s">
        <v>1</v>
      </c>
      <c r="B50" s="88"/>
      <c r="C50" s="62" t="s">
        <v>0</v>
      </c>
      <c r="D50" s="89">
        <v>452677.6</v>
      </c>
    </row>
    <row r="51" spans="1:4" ht="15">
      <c r="A51" s="90" t="s">
        <v>272</v>
      </c>
      <c r="B51" s="88"/>
      <c r="C51" s="62" t="s">
        <v>273</v>
      </c>
      <c r="D51" s="89">
        <v>97223</v>
      </c>
    </row>
    <row r="52" spans="1:4" ht="15.75" thickBot="1">
      <c r="A52" s="54" t="s">
        <v>267</v>
      </c>
      <c r="B52" s="60"/>
      <c r="C52" s="52" t="s">
        <v>266</v>
      </c>
      <c r="D52" s="61">
        <v>23689.8</v>
      </c>
    </row>
    <row r="53" spans="1:4" ht="16.5" thickBot="1">
      <c r="A53" s="104" t="s">
        <v>32</v>
      </c>
      <c r="B53" s="105" t="s">
        <v>25</v>
      </c>
      <c r="C53" s="113"/>
      <c r="D53" s="107">
        <f>D54</f>
        <v>43108.5</v>
      </c>
    </row>
    <row r="54" spans="1:4" ht="15.75" thickBot="1">
      <c r="A54" s="54" t="s">
        <v>239</v>
      </c>
      <c r="B54" s="58"/>
      <c r="C54" s="52" t="s">
        <v>238</v>
      </c>
      <c r="D54" s="53">
        <v>43108.5</v>
      </c>
    </row>
    <row r="55" spans="1:4" ht="16.5" thickBot="1">
      <c r="A55" s="104" t="s">
        <v>33</v>
      </c>
      <c r="B55" s="105" t="s">
        <v>26</v>
      </c>
      <c r="C55" s="113"/>
      <c r="D55" s="107">
        <f>D56+D57</f>
        <v>775</v>
      </c>
    </row>
    <row r="56" spans="1:4" ht="15">
      <c r="A56" s="97" t="s">
        <v>5</v>
      </c>
      <c r="B56" s="93"/>
      <c r="C56" s="102" t="s">
        <v>4</v>
      </c>
      <c r="D56" s="100">
        <v>375</v>
      </c>
    </row>
    <row r="57" spans="1:4" ht="15.75" thickBot="1">
      <c r="A57" s="54" t="s">
        <v>6</v>
      </c>
      <c r="B57" s="58"/>
      <c r="C57" s="52" t="s">
        <v>3</v>
      </c>
      <c r="D57" s="53">
        <v>400</v>
      </c>
    </row>
    <row r="58" spans="1:4" ht="16.5" thickBot="1">
      <c r="A58" s="104" t="s">
        <v>343</v>
      </c>
      <c r="B58" s="105" t="s">
        <v>344</v>
      </c>
      <c r="C58" s="113"/>
      <c r="D58" s="107">
        <f>D59</f>
        <v>800</v>
      </c>
    </row>
    <row r="59" spans="1:4" ht="15.75" thickBot="1">
      <c r="A59" s="50" t="s">
        <v>345</v>
      </c>
      <c r="B59" s="58"/>
      <c r="C59" s="52" t="s">
        <v>346</v>
      </c>
      <c r="D59" s="53">
        <v>800</v>
      </c>
    </row>
    <row r="60" spans="1:4" ht="48" thickBot="1">
      <c r="A60" s="114" t="s">
        <v>232</v>
      </c>
      <c r="B60" s="105" t="s">
        <v>27</v>
      </c>
      <c r="C60" s="113"/>
      <c r="D60" s="107">
        <f>D61</f>
        <v>101547.8</v>
      </c>
    </row>
    <row r="61" spans="1:4" ht="30.75" thickBot="1">
      <c r="A61" s="50" t="s">
        <v>293</v>
      </c>
      <c r="B61" s="60"/>
      <c r="C61" s="52" t="s">
        <v>28</v>
      </c>
      <c r="D61" s="61">
        <v>101547.8</v>
      </c>
    </row>
    <row r="62" spans="1:4" ht="19.5" thickBot="1">
      <c r="A62" s="319" t="s">
        <v>233</v>
      </c>
      <c r="B62" s="320"/>
      <c r="C62" s="320"/>
      <c r="D62" s="63">
        <f>D60+D58+D55+D53+D47+D43+D38+D36+D32+D26+D22+D14+D45</f>
        <v>3130959.7999999993</v>
      </c>
    </row>
    <row r="63" spans="2:3" ht="12.75">
      <c r="B63" s="64"/>
      <c r="C63" s="64"/>
    </row>
  </sheetData>
  <sheetProtection/>
  <mergeCells count="5">
    <mergeCell ref="A10:D10"/>
    <mergeCell ref="D12:D13"/>
    <mergeCell ref="B12:C12"/>
    <mergeCell ref="A62:C62"/>
    <mergeCell ref="A12:A13"/>
  </mergeCells>
  <printOptions horizontalCentered="1"/>
  <pageMargins left="0.984251968503937" right="0.3937007874015748" top="0.5905511811023623" bottom="0.5905511811023623" header="0.31496062992125984" footer="0.31496062992125984"/>
  <pageSetup fitToHeight="2" fitToWidth="1" horizontalDpi="600" verticalDpi="600" orientation="portrait" paperSize="9" scale="78" r:id="rId1"/>
  <headerFooter>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83"/>
  <sheetViews>
    <sheetView zoomScale="80" zoomScaleNormal="80" zoomScalePageLayoutView="0" workbookViewId="0" topLeftCell="A1">
      <selection activeCell="A1" sqref="A1"/>
    </sheetView>
  </sheetViews>
  <sheetFormatPr defaultColWidth="10.140625" defaultRowHeight="15"/>
  <cols>
    <col min="1" max="1" width="3.8515625" style="127" customWidth="1"/>
    <col min="2" max="2" width="49.28125" style="132" customWidth="1"/>
    <col min="3" max="3" width="8.28125" style="135" customWidth="1"/>
    <col min="4" max="6" width="16.28125" style="154" customWidth="1"/>
    <col min="7" max="7" width="47.28125" style="132" customWidth="1"/>
    <col min="8" max="16384" width="10.140625" style="135" customWidth="1"/>
  </cols>
  <sheetData>
    <row r="1" spans="1:7" s="131" customFormat="1" ht="15">
      <c r="A1" s="128"/>
      <c r="B1" s="129"/>
      <c r="C1" s="116"/>
      <c r="D1" s="130"/>
      <c r="E1" s="130"/>
      <c r="F1" s="130"/>
      <c r="G1" s="228" t="s">
        <v>265</v>
      </c>
    </row>
    <row r="2" spans="1:7" s="131" customFormat="1" ht="15">
      <c r="A2" s="128"/>
      <c r="B2" s="129"/>
      <c r="C2" s="116"/>
      <c r="D2" s="130"/>
      <c r="E2" s="130"/>
      <c r="F2" s="130"/>
      <c r="G2" s="229" t="s">
        <v>264</v>
      </c>
    </row>
    <row r="3" spans="1:7" s="131" customFormat="1" ht="15">
      <c r="A3" s="128"/>
      <c r="B3" s="129"/>
      <c r="C3" s="116"/>
      <c r="D3" s="130"/>
      <c r="E3" s="130"/>
      <c r="F3" s="130"/>
      <c r="G3" s="229" t="s">
        <v>36</v>
      </c>
    </row>
    <row r="4" spans="1:7" s="131" customFormat="1" ht="15">
      <c r="A4" s="128"/>
      <c r="B4" s="129"/>
      <c r="C4" s="116"/>
      <c r="D4" s="130"/>
      <c r="E4" s="130"/>
      <c r="F4" s="130"/>
      <c r="G4" s="229" t="s">
        <v>167</v>
      </c>
    </row>
    <row r="5" spans="1:7" s="131" customFormat="1" ht="15">
      <c r="A5" s="128"/>
      <c r="C5" s="116"/>
      <c r="D5" s="130"/>
      <c r="E5" s="130"/>
      <c r="F5" s="130"/>
      <c r="G5" s="229" t="s">
        <v>168</v>
      </c>
    </row>
    <row r="6" spans="1:7" s="131" customFormat="1" ht="15">
      <c r="A6" s="128"/>
      <c r="B6" s="129"/>
      <c r="C6" s="116"/>
      <c r="D6" s="130"/>
      <c r="E6" s="130"/>
      <c r="F6" s="130"/>
      <c r="G6" s="229" t="s">
        <v>181</v>
      </c>
    </row>
    <row r="7" spans="1:7" s="131" customFormat="1" ht="15">
      <c r="A7" s="128"/>
      <c r="B7" s="129"/>
      <c r="C7" s="116"/>
      <c r="D7" s="130"/>
      <c r="E7" s="130"/>
      <c r="F7" s="130"/>
      <c r="G7" s="229"/>
    </row>
    <row r="8" spans="1:7" s="131" customFormat="1" ht="15">
      <c r="A8" s="128"/>
      <c r="B8" s="129"/>
      <c r="C8" s="116"/>
      <c r="D8" s="130"/>
      <c r="E8" s="130"/>
      <c r="F8" s="130"/>
      <c r="G8" s="229"/>
    </row>
    <row r="9" spans="3:7" ht="12.75">
      <c r="C9" s="133"/>
      <c r="D9" s="134"/>
      <c r="E9" s="134"/>
      <c r="F9" s="134"/>
      <c r="G9" s="133"/>
    </row>
    <row r="10" spans="1:7" ht="38.25" customHeight="1">
      <c r="A10" s="339" t="s">
        <v>182</v>
      </c>
      <c r="B10" s="339"/>
      <c r="C10" s="339"/>
      <c r="D10" s="339"/>
      <c r="E10" s="339"/>
      <c r="F10" s="339"/>
      <c r="G10" s="339"/>
    </row>
    <row r="11" spans="1:7" ht="12.75">
      <c r="A11" s="136"/>
      <c r="B11" s="137"/>
      <c r="C11" s="137"/>
      <c r="D11" s="343"/>
      <c r="E11" s="343"/>
      <c r="F11" s="343"/>
      <c r="G11" s="138" t="s">
        <v>41</v>
      </c>
    </row>
    <row r="12" spans="1:7" s="140" customFormat="1" ht="15" customHeight="1">
      <c r="A12" s="340" t="s">
        <v>91</v>
      </c>
      <c r="B12" s="340" t="s">
        <v>417</v>
      </c>
      <c r="C12" s="340" t="s">
        <v>418</v>
      </c>
      <c r="D12" s="344" t="s">
        <v>419</v>
      </c>
      <c r="E12" s="345" t="s">
        <v>420</v>
      </c>
      <c r="F12" s="346"/>
      <c r="G12" s="341" t="s">
        <v>496</v>
      </c>
    </row>
    <row r="13" spans="1:7" s="140" customFormat="1" ht="31.5">
      <c r="A13" s="340"/>
      <c r="B13" s="340"/>
      <c r="C13" s="340"/>
      <c r="D13" s="344"/>
      <c r="E13" s="139" t="s">
        <v>421</v>
      </c>
      <c r="F13" s="139" t="s">
        <v>422</v>
      </c>
      <c r="G13" s="342"/>
    </row>
    <row r="14" spans="1:7" s="141" customFormat="1" ht="18.75">
      <c r="A14" s="332"/>
      <c r="B14" s="332"/>
      <c r="C14" s="332"/>
      <c r="D14" s="332"/>
      <c r="E14" s="332"/>
      <c r="F14" s="332"/>
      <c r="G14" s="332"/>
    </row>
    <row r="15" spans="1:7" s="142" customFormat="1" ht="18.75">
      <c r="A15" s="329" t="s">
        <v>423</v>
      </c>
      <c r="B15" s="330"/>
      <c r="C15" s="330"/>
      <c r="D15" s="330"/>
      <c r="E15" s="330"/>
      <c r="F15" s="330"/>
      <c r="G15" s="331"/>
    </row>
    <row r="16" spans="1:7" s="142" customFormat="1" ht="19.5">
      <c r="A16" s="326" t="s">
        <v>424</v>
      </c>
      <c r="B16" s="327"/>
      <c r="C16" s="327"/>
      <c r="D16" s="327"/>
      <c r="E16" s="327"/>
      <c r="F16" s="327"/>
      <c r="G16" s="328"/>
    </row>
    <row r="17" spans="1:7" ht="31.5">
      <c r="A17" s="258">
        <v>1</v>
      </c>
      <c r="B17" s="259" t="s">
        <v>425</v>
      </c>
      <c r="C17" s="146">
        <v>2014</v>
      </c>
      <c r="D17" s="143">
        <f aca="true" t="shared" si="0" ref="D17:D23">E17+F17</f>
        <v>400</v>
      </c>
      <c r="E17" s="143">
        <v>400</v>
      </c>
      <c r="F17" s="143">
        <v>0</v>
      </c>
      <c r="G17" s="258" t="s">
        <v>426</v>
      </c>
    </row>
    <row r="18" spans="1:7" ht="15.75">
      <c r="A18" s="258">
        <v>2</v>
      </c>
      <c r="B18" s="259" t="s">
        <v>427</v>
      </c>
      <c r="C18" s="146">
        <v>2014</v>
      </c>
      <c r="D18" s="143">
        <f t="shared" si="0"/>
        <v>300</v>
      </c>
      <c r="E18" s="143">
        <v>300</v>
      </c>
      <c r="F18" s="143">
        <v>0</v>
      </c>
      <c r="G18" s="258" t="s">
        <v>428</v>
      </c>
    </row>
    <row r="19" spans="1:7" ht="31.5">
      <c r="A19" s="258">
        <v>3</v>
      </c>
      <c r="B19" s="259" t="s">
        <v>429</v>
      </c>
      <c r="C19" s="146">
        <v>2014</v>
      </c>
      <c r="D19" s="143">
        <f t="shared" si="0"/>
        <v>400</v>
      </c>
      <c r="E19" s="143">
        <v>400</v>
      </c>
      <c r="F19" s="143">
        <v>0</v>
      </c>
      <c r="G19" s="258" t="s">
        <v>430</v>
      </c>
    </row>
    <row r="20" spans="1:7" ht="31.5">
      <c r="A20" s="258">
        <v>4</v>
      </c>
      <c r="B20" s="259" t="s">
        <v>431</v>
      </c>
      <c r="C20" s="146">
        <v>2014</v>
      </c>
      <c r="D20" s="143">
        <f t="shared" si="0"/>
        <v>400</v>
      </c>
      <c r="E20" s="143">
        <v>400</v>
      </c>
      <c r="F20" s="143">
        <v>0</v>
      </c>
      <c r="G20" s="258" t="s">
        <v>432</v>
      </c>
    </row>
    <row r="21" spans="1:7" ht="31.5">
      <c r="A21" s="258">
        <v>5</v>
      </c>
      <c r="B21" s="259" t="s">
        <v>433</v>
      </c>
      <c r="C21" s="146">
        <v>2014</v>
      </c>
      <c r="D21" s="143">
        <f t="shared" si="0"/>
        <v>400</v>
      </c>
      <c r="E21" s="143">
        <v>400</v>
      </c>
      <c r="F21" s="143">
        <v>0</v>
      </c>
      <c r="G21" s="258" t="s">
        <v>432</v>
      </c>
    </row>
    <row r="22" spans="1:7" ht="15.75">
      <c r="A22" s="258">
        <v>6</v>
      </c>
      <c r="B22" s="259" t="s">
        <v>347</v>
      </c>
      <c r="C22" s="146">
        <v>2014</v>
      </c>
      <c r="D22" s="143">
        <f t="shared" si="0"/>
        <v>100</v>
      </c>
      <c r="E22" s="143">
        <v>100</v>
      </c>
      <c r="F22" s="143">
        <v>0</v>
      </c>
      <c r="G22" s="258" t="s">
        <v>434</v>
      </c>
    </row>
    <row r="23" spans="1:7" ht="63">
      <c r="A23" s="258">
        <v>7</v>
      </c>
      <c r="B23" s="259" t="s">
        <v>435</v>
      </c>
      <c r="C23" s="146" t="s">
        <v>436</v>
      </c>
      <c r="D23" s="143">
        <f t="shared" si="0"/>
        <v>30690.2</v>
      </c>
      <c r="E23" s="143">
        <f>30585.7+104.5</f>
        <v>30690.2</v>
      </c>
      <c r="F23" s="143">
        <v>0</v>
      </c>
      <c r="G23" s="258" t="s">
        <v>437</v>
      </c>
    </row>
    <row r="24" spans="1:7" ht="15.75">
      <c r="A24" s="258"/>
      <c r="B24" s="260" t="s">
        <v>438</v>
      </c>
      <c r="C24" s="146"/>
      <c r="D24" s="144">
        <f>SUM(D17:D23)</f>
        <v>32690.2</v>
      </c>
      <c r="E24" s="144">
        <f>SUM(E17:E23)</f>
        <v>32690.2</v>
      </c>
      <c r="F24" s="144">
        <v>0</v>
      </c>
      <c r="G24" s="259"/>
    </row>
    <row r="25" spans="1:7" s="142" customFormat="1" ht="42" customHeight="1">
      <c r="A25" s="333" t="s">
        <v>439</v>
      </c>
      <c r="B25" s="334"/>
      <c r="C25" s="334"/>
      <c r="D25" s="334"/>
      <c r="E25" s="334"/>
      <c r="F25" s="334"/>
      <c r="G25" s="335"/>
    </row>
    <row r="26" spans="1:7" ht="47.25">
      <c r="A26" s="258">
        <v>8</v>
      </c>
      <c r="B26" s="261" t="s">
        <v>440</v>
      </c>
      <c r="C26" s="146">
        <v>2014</v>
      </c>
      <c r="D26" s="143">
        <f>E26</f>
        <v>1050.5</v>
      </c>
      <c r="E26" s="143">
        <f>1155-104.5</f>
        <v>1050.5</v>
      </c>
      <c r="F26" s="143">
        <v>0</v>
      </c>
      <c r="G26" s="259" t="s">
        <v>350</v>
      </c>
    </row>
    <row r="27" spans="1:7" ht="31.5">
      <c r="A27" s="258">
        <v>9</v>
      </c>
      <c r="B27" s="261" t="s">
        <v>442</v>
      </c>
      <c r="C27" s="146">
        <v>2014</v>
      </c>
      <c r="D27" s="143">
        <f>E27+F27</f>
        <v>300</v>
      </c>
      <c r="E27" s="143">
        <v>300</v>
      </c>
      <c r="F27" s="143">
        <v>0</v>
      </c>
      <c r="G27" s="259" t="s">
        <v>443</v>
      </c>
    </row>
    <row r="28" spans="1:7" ht="31.5">
      <c r="A28" s="258">
        <v>10</v>
      </c>
      <c r="B28" s="259" t="s">
        <v>374</v>
      </c>
      <c r="C28" s="146" t="s">
        <v>436</v>
      </c>
      <c r="D28" s="143">
        <f>E28+F28</f>
        <v>246137.9</v>
      </c>
      <c r="E28" s="143">
        <f>31797-2500</f>
        <v>29297</v>
      </c>
      <c r="F28" s="143">
        <v>216840.9</v>
      </c>
      <c r="G28" s="259" t="s">
        <v>444</v>
      </c>
    </row>
    <row r="29" spans="1:7" ht="31.5">
      <c r="A29" s="258">
        <v>11</v>
      </c>
      <c r="B29" s="259" t="s">
        <v>456</v>
      </c>
      <c r="C29" s="146">
        <v>2014</v>
      </c>
      <c r="D29" s="143">
        <f>E29+F29</f>
        <v>250</v>
      </c>
      <c r="E29" s="143">
        <v>250</v>
      </c>
      <c r="F29" s="143"/>
      <c r="G29" s="259" t="s">
        <v>404</v>
      </c>
    </row>
    <row r="30" spans="1:7" ht="31.5">
      <c r="A30" s="258">
        <v>12</v>
      </c>
      <c r="B30" s="259" t="s">
        <v>530</v>
      </c>
      <c r="C30" s="146">
        <v>2014</v>
      </c>
      <c r="D30" s="143">
        <f>E30+F30</f>
        <v>500</v>
      </c>
      <c r="E30" s="143">
        <v>500</v>
      </c>
      <c r="F30" s="143"/>
      <c r="G30" s="259"/>
    </row>
    <row r="31" spans="1:7" ht="15.75">
      <c r="A31" s="258"/>
      <c r="B31" s="262" t="s">
        <v>438</v>
      </c>
      <c r="C31" s="147"/>
      <c r="D31" s="174">
        <f>SUM(D26:D30)</f>
        <v>248238.4</v>
      </c>
      <c r="E31" s="145">
        <f>SUM(E26:E30)</f>
        <v>31397.5</v>
      </c>
      <c r="F31" s="174">
        <f>SUM(F26:F28)</f>
        <v>216840.9</v>
      </c>
      <c r="G31" s="260"/>
    </row>
    <row r="32" spans="1:7" ht="19.5">
      <c r="A32" s="333" t="s">
        <v>445</v>
      </c>
      <c r="B32" s="334"/>
      <c r="C32" s="334"/>
      <c r="D32" s="334"/>
      <c r="E32" s="334"/>
      <c r="F32" s="334"/>
      <c r="G32" s="335"/>
    </row>
    <row r="33" spans="1:7" ht="47.25">
      <c r="A33" s="258">
        <v>13</v>
      </c>
      <c r="B33" s="261" t="s">
        <v>446</v>
      </c>
      <c r="C33" s="146">
        <v>2014</v>
      </c>
      <c r="D33" s="143">
        <f>E33+F33</f>
        <v>500</v>
      </c>
      <c r="E33" s="146">
        <v>500</v>
      </c>
      <c r="F33" s="146">
        <v>0</v>
      </c>
      <c r="G33" s="259" t="s">
        <v>351</v>
      </c>
    </row>
    <row r="34" spans="1:7" ht="31.5">
      <c r="A34" s="258">
        <v>14</v>
      </c>
      <c r="B34" s="261" t="s">
        <v>447</v>
      </c>
      <c r="C34" s="146">
        <v>2014</v>
      </c>
      <c r="D34" s="143">
        <f>E34+F34</f>
        <v>300</v>
      </c>
      <c r="E34" s="146">
        <v>300</v>
      </c>
      <c r="F34" s="146">
        <v>0</v>
      </c>
      <c r="G34" s="259" t="s">
        <v>448</v>
      </c>
    </row>
    <row r="35" spans="1:7" ht="15.75">
      <c r="A35" s="258">
        <v>15</v>
      </c>
      <c r="B35" s="261" t="s">
        <v>449</v>
      </c>
      <c r="C35" s="146">
        <v>2014</v>
      </c>
      <c r="D35" s="143">
        <f>E35+F35</f>
        <v>200</v>
      </c>
      <c r="E35" s="146">
        <v>200</v>
      </c>
      <c r="F35" s="146">
        <v>0</v>
      </c>
      <c r="G35" s="259" t="s">
        <v>450</v>
      </c>
    </row>
    <row r="36" spans="1:7" ht="15.75">
      <c r="A36" s="258"/>
      <c r="B36" s="260" t="s">
        <v>438</v>
      </c>
      <c r="C36" s="146"/>
      <c r="D36" s="144">
        <f>SUM(D33:D35)</f>
        <v>1000</v>
      </c>
      <c r="E36" s="144">
        <f>SUM(E33:E35)</f>
        <v>1000</v>
      </c>
      <c r="F36" s="144">
        <f>SUM(F33:F35)</f>
        <v>0</v>
      </c>
      <c r="G36" s="259"/>
    </row>
    <row r="37" spans="1:7" ht="15.75">
      <c r="A37" s="263"/>
      <c r="B37" s="264" t="s">
        <v>451</v>
      </c>
      <c r="C37" s="265"/>
      <c r="D37" s="175">
        <f>D36+D24+D31</f>
        <v>281928.6</v>
      </c>
      <c r="E37" s="175">
        <f>E36+E24+E31</f>
        <v>65087.7</v>
      </c>
      <c r="F37" s="175">
        <f>F36+F24+F31</f>
        <v>216840.9</v>
      </c>
      <c r="G37" s="266"/>
    </row>
    <row r="38" spans="1:7" ht="18.75">
      <c r="A38" s="336" t="s">
        <v>2</v>
      </c>
      <c r="B38" s="337"/>
      <c r="C38" s="337"/>
      <c r="D38" s="337"/>
      <c r="E38" s="337"/>
      <c r="F38" s="337"/>
      <c r="G38" s="338"/>
    </row>
    <row r="39" spans="1:7" s="142" customFormat="1" ht="58.5" customHeight="1">
      <c r="A39" s="333" t="s">
        <v>317</v>
      </c>
      <c r="B39" s="334"/>
      <c r="C39" s="334"/>
      <c r="D39" s="334"/>
      <c r="E39" s="334"/>
      <c r="F39" s="334"/>
      <c r="G39" s="335"/>
    </row>
    <row r="40" spans="1:7" ht="31.5">
      <c r="A40" s="258">
        <v>16</v>
      </c>
      <c r="B40" s="261" t="s">
        <v>441</v>
      </c>
      <c r="C40" s="146">
        <v>2014</v>
      </c>
      <c r="D40" s="143">
        <f>E40+F40</f>
        <v>7775</v>
      </c>
      <c r="E40" s="146">
        <v>120</v>
      </c>
      <c r="F40" s="146">
        <v>7655</v>
      </c>
      <c r="G40" s="259" t="s">
        <v>362</v>
      </c>
    </row>
    <row r="41" spans="1:7" ht="15.75">
      <c r="A41" s="258"/>
      <c r="B41" s="260" t="s">
        <v>438</v>
      </c>
      <c r="C41" s="146"/>
      <c r="D41" s="144">
        <f aca="true" t="shared" si="1" ref="D41:F42">D40</f>
        <v>7775</v>
      </c>
      <c r="E41" s="144">
        <f t="shared" si="1"/>
        <v>120</v>
      </c>
      <c r="F41" s="144">
        <f t="shared" si="1"/>
        <v>7655</v>
      </c>
      <c r="G41" s="259"/>
    </row>
    <row r="42" spans="1:7" ht="15.75">
      <c r="A42" s="263"/>
      <c r="B42" s="264" t="s">
        <v>451</v>
      </c>
      <c r="C42" s="265"/>
      <c r="D42" s="166">
        <f t="shared" si="1"/>
        <v>7775</v>
      </c>
      <c r="E42" s="166">
        <f t="shared" si="1"/>
        <v>120</v>
      </c>
      <c r="F42" s="166">
        <f t="shared" si="1"/>
        <v>7655</v>
      </c>
      <c r="G42" s="266"/>
    </row>
    <row r="43" spans="1:7" ht="18.75">
      <c r="A43" s="336" t="s">
        <v>452</v>
      </c>
      <c r="B43" s="337"/>
      <c r="C43" s="337"/>
      <c r="D43" s="337"/>
      <c r="E43" s="337"/>
      <c r="F43" s="337"/>
      <c r="G43" s="338"/>
    </row>
    <row r="44" spans="1:7" s="142" customFormat="1" ht="42" customHeight="1">
      <c r="A44" s="333" t="s">
        <v>320</v>
      </c>
      <c r="B44" s="334"/>
      <c r="C44" s="334"/>
      <c r="D44" s="334"/>
      <c r="E44" s="334"/>
      <c r="F44" s="334"/>
      <c r="G44" s="335"/>
    </row>
    <row r="45" spans="1:7" ht="31.5">
      <c r="A45" s="258">
        <v>17</v>
      </c>
      <c r="B45" s="261" t="s">
        <v>321</v>
      </c>
      <c r="C45" s="146">
        <v>2014</v>
      </c>
      <c r="D45" s="143">
        <f>E45+F45</f>
        <v>300</v>
      </c>
      <c r="E45" s="146">
        <v>300</v>
      </c>
      <c r="F45" s="146">
        <v>0</v>
      </c>
      <c r="G45" s="259" t="s">
        <v>322</v>
      </c>
    </row>
    <row r="46" spans="1:7" ht="47.25">
      <c r="A46" s="258">
        <v>18</v>
      </c>
      <c r="B46" s="261" t="s">
        <v>323</v>
      </c>
      <c r="C46" s="146">
        <v>2014</v>
      </c>
      <c r="D46" s="143">
        <f>E46+F46</f>
        <v>800</v>
      </c>
      <c r="E46" s="146">
        <v>800</v>
      </c>
      <c r="F46" s="146">
        <v>0</v>
      </c>
      <c r="G46" s="259" t="s">
        <v>324</v>
      </c>
    </row>
    <row r="47" spans="1:7" ht="31.5">
      <c r="A47" s="258">
        <v>19</v>
      </c>
      <c r="B47" s="261" t="s">
        <v>325</v>
      </c>
      <c r="C47" s="146">
        <v>2014</v>
      </c>
      <c r="D47" s="143">
        <f>E47+F47</f>
        <v>1000</v>
      </c>
      <c r="E47" s="146">
        <v>1000</v>
      </c>
      <c r="F47" s="146">
        <v>0</v>
      </c>
      <c r="G47" s="259" t="s">
        <v>326</v>
      </c>
    </row>
    <row r="48" spans="1:7" ht="15.75">
      <c r="A48" s="258"/>
      <c r="B48" s="262" t="s">
        <v>327</v>
      </c>
      <c r="C48" s="146"/>
      <c r="D48" s="147">
        <f>SUM(D45:D47)</f>
        <v>2100</v>
      </c>
      <c r="E48" s="147">
        <f>SUM(E45:E47)</f>
        <v>2100</v>
      </c>
      <c r="F48" s="147">
        <f>SUM(F45:F47)</f>
        <v>0</v>
      </c>
      <c r="G48" s="259"/>
    </row>
    <row r="49" spans="1:7" ht="15.75">
      <c r="A49" s="258"/>
      <c r="B49" s="262" t="s">
        <v>451</v>
      </c>
      <c r="C49" s="146"/>
      <c r="D49" s="148">
        <f>D48</f>
        <v>2100</v>
      </c>
      <c r="E49" s="148">
        <f>E48</f>
        <v>2100</v>
      </c>
      <c r="F49" s="148">
        <f>F48</f>
        <v>0</v>
      </c>
      <c r="G49" s="259"/>
    </row>
    <row r="50" spans="1:7" ht="40.5" customHeight="1">
      <c r="A50" s="323" t="s">
        <v>328</v>
      </c>
      <c r="B50" s="324"/>
      <c r="C50" s="324"/>
      <c r="D50" s="324"/>
      <c r="E50" s="324"/>
      <c r="F50" s="324"/>
      <c r="G50" s="325"/>
    </row>
    <row r="51" spans="1:7" ht="19.5">
      <c r="A51" s="326" t="s">
        <v>329</v>
      </c>
      <c r="B51" s="327"/>
      <c r="C51" s="327"/>
      <c r="D51" s="327"/>
      <c r="E51" s="327"/>
      <c r="F51" s="327"/>
      <c r="G51" s="328"/>
    </row>
    <row r="52" spans="1:7" ht="47.25">
      <c r="A52" s="173">
        <v>20</v>
      </c>
      <c r="B52" s="267" t="s">
        <v>330</v>
      </c>
      <c r="C52" s="173">
        <v>2014</v>
      </c>
      <c r="D52" s="173">
        <f>E52+F52</f>
        <v>500</v>
      </c>
      <c r="E52" s="173">
        <v>500</v>
      </c>
      <c r="F52" s="173">
        <v>0</v>
      </c>
      <c r="G52" s="267" t="s">
        <v>331</v>
      </c>
    </row>
    <row r="53" spans="1:7" ht="126">
      <c r="A53" s="258">
        <v>21</v>
      </c>
      <c r="B53" s="261" t="s">
        <v>332</v>
      </c>
      <c r="C53" s="146">
        <v>2014</v>
      </c>
      <c r="D53" s="173">
        <f>E53+F53</f>
        <v>500</v>
      </c>
      <c r="E53" s="146">
        <v>500</v>
      </c>
      <c r="F53" s="146">
        <v>0</v>
      </c>
      <c r="G53" s="259" t="s">
        <v>352</v>
      </c>
    </row>
    <row r="54" spans="1:7" ht="31.5">
      <c r="A54" s="258">
        <v>22</v>
      </c>
      <c r="B54" s="261" t="s">
        <v>333</v>
      </c>
      <c r="C54" s="146">
        <v>2014</v>
      </c>
      <c r="D54" s="173">
        <f>E54+F54</f>
        <v>0</v>
      </c>
      <c r="E54" s="146"/>
      <c r="F54" s="146">
        <v>0</v>
      </c>
      <c r="G54" s="259" t="s">
        <v>322</v>
      </c>
    </row>
    <row r="55" spans="1:7" ht="15.75">
      <c r="A55" s="258"/>
      <c r="B55" s="262" t="s">
        <v>327</v>
      </c>
      <c r="C55" s="146"/>
      <c r="D55" s="147">
        <f>SUM(D52:D54)</f>
        <v>1000</v>
      </c>
      <c r="E55" s="147">
        <f>SUM(E52:E54)</f>
        <v>1000</v>
      </c>
      <c r="F55" s="147">
        <f>SUM(F52:F54)</f>
        <v>0</v>
      </c>
      <c r="G55" s="259"/>
    </row>
    <row r="56" spans="1:7" ht="58.5" customHeight="1">
      <c r="A56" s="326" t="s">
        <v>319</v>
      </c>
      <c r="B56" s="327"/>
      <c r="C56" s="327"/>
      <c r="D56" s="327"/>
      <c r="E56" s="327"/>
      <c r="F56" s="327"/>
      <c r="G56" s="328"/>
    </row>
    <row r="57" spans="1:7" ht="31.5">
      <c r="A57" s="258">
        <v>23</v>
      </c>
      <c r="B57" s="261" t="s">
        <v>465</v>
      </c>
      <c r="C57" s="146">
        <v>2014</v>
      </c>
      <c r="D57" s="143">
        <f>E57+F57</f>
        <v>75</v>
      </c>
      <c r="E57" s="143">
        <v>75</v>
      </c>
      <c r="F57" s="143"/>
      <c r="G57" s="259" t="s">
        <v>464</v>
      </c>
    </row>
    <row r="58" spans="1:7" ht="15.75">
      <c r="A58" s="258"/>
      <c r="B58" s="262" t="s">
        <v>327</v>
      </c>
      <c r="C58" s="146"/>
      <c r="D58" s="147">
        <f>D57</f>
        <v>75</v>
      </c>
      <c r="E58" s="147">
        <f>E57</f>
        <v>75</v>
      </c>
      <c r="F58" s="147">
        <f>F57</f>
        <v>0</v>
      </c>
      <c r="G58" s="259"/>
    </row>
    <row r="59" spans="1:7" ht="15.75">
      <c r="A59" s="258"/>
      <c r="B59" s="262" t="s">
        <v>451</v>
      </c>
      <c r="C59" s="146"/>
      <c r="D59" s="149">
        <f>D55+D58</f>
        <v>1075</v>
      </c>
      <c r="E59" s="149">
        <f>E55+E58</f>
        <v>1075</v>
      </c>
      <c r="F59" s="149">
        <f>F55+F58</f>
        <v>0</v>
      </c>
      <c r="G59" s="259"/>
    </row>
    <row r="60" spans="1:7" ht="24" customHeight="1">
      <c r="A60" s="323" t="s">
        <v>369</v>
      </c>
      <c r="B60" s="324"/>
      <c r="C60" s="324"/>
      <c r="D60" s="324"/>
      <c r="E60" s="324"/>
      <c r="F60" s="324"/>
      <c r="G60" s="325"/>
    </row>
    <row r="61" spans="1:7" ht="19.5">
      <c r="A61" s="326" t="s">
        <v>370</v>
      </c>
      <c r="B61" s="327"/>
      <c r="C61" s="327"/>
      <c r="D61" s="327"/>
      <c r="E61" s="327"/>
      <c r="F61" s="327"/>
      <c r="G61" s="328"/>
    </row>
    <row r="62" spans="1:7" ht="47.25">
      <c r="A62" s="173">
        <v>24</v>
      </c>
      <c r="B62" s="261" t="s">
        <v>356</v>
      </c>
      <c r="C62" s="173">
        <v>2014</v>
      </c>
      <c r="D62" s="173">
        <f>E62+F62</f>
        <v>20663.5</v>
      </c>
      <c r="E62" s="173">
        <v>1338.2</v>
      </c>
      <c r="F62" s="173">
        <v>19325.3</v>
      </c>
      <c r="G62" s="259" t="s">
        <v>357</v>
      </c>
    </row>
    <row r="63" spans="1:7" ht="15.75">
      <c r="A63" s="258"/>
      <c r="B63" s="262" t="s">
        <v>327</v>
      </c>
      <c r="C63" s="146"/>
      <c r="D63" s="147">
        <f>SUM(D62)</f>
        <v>20663.5</v>
      </c>
      <c r="E63" s="147">
        <f>SUM(E62)</f>
        <v>1338.2</v>
      </c>
      <c r="F63" s="147">
        <f>SUM(F60:F62)</f>
        <v>19325.3</v>
      </c>
      <c r="G63" s="259"/>
    </row>
    <row r="64" spans="1:7" ht="15.75">
      <c r="A64" s="258"/>
      <c r="B64" s="262" t="s">
        <v>451</v>
      </c>
      <c r="C64" s="146"/>
      <c r="D64" s="149">
        <f>D63</f>
        <v>20663.5</v>
      </c>
      <c r="E64" s="149">
        <f>E63</f>
        <v>1338.2</v>
      </c>
      <c r="F64" s="149">
        <f>F63</f>
        <v>19325.3</v>
      </c>
      <c r="G64" s="259"/>
    </row>
    <row r="65" spans="1:7" ht="19.5" customHeight="1">
      <c r="A65" s="323" t="s">
        <v>353</v>
      </c>
      <c r="B65" s="324"/>
      <c r="C65" s="324"/>
      <c r="D65" s="324"/>
      <c r="E65" s="324"/>
      <c r="F65" s="324"/>
      <c r="G65" s="325"/>
    </row>
    <row r="66" spans="1:7" ht="47.25">
      <c r="A66" s="258">
        <v>25</v>
      </c>
      <c r="B66" s="259" t="s">
        <v>348</v>
      </c>
      <c r="C66" s="146" t="s">
        <v>436</v>
      </c>
      <c r="D66" s="143">
        <f>E66+F66</f>
        <v>134.6</v>
      </c>
      <c r="E66" s="143">
        <v>134.6</v>
      </c>
      <c r="F66" s="143">
        <v>0</v>
      </c>
      <c r="G66" s="258" t="s">
        <v>349</v>
      </c>
    </row>
    <row r="67" spans="1:7" ht="31.5">
      <c r="A67" s="258">
        <v>26</v>
      </c>
      <c r="B67" s="261" t="s">
        <v>446</v>
      </c>
      <c r="C67" s="146">
        <v>2014</v>
      </c>
      <c r="D67" s="143">
        <f>E67+F67</f>
        <v>62.9</v>
      </c>
      <c r="E67" s="146">
        <v>62.9</v>
      </c>
      <c r="F67" s="146">
        <v>0</v>
      </c>
      <c r="G67" s="259" t="s">
        <v>360</v>
      </c>
    </row>
    <row r="68" spans="1:7" ht="47.25">
      <c r="A68" s="258">
        <v>27</v>
      </c>
      <c r="B68" s="261" t="s">
        <v>332</v>
      </c>
      <c r="C68" s="146">
        <v>2014</v>
      </c>
      <c r="D68" s="173">
        <f>E68+F68</f>
        <v>400</v>
      </c>
      <c r="E68" s="146">
        <v>400</v>
      </c>
      <c r="F68" s="146">
        <v>0</v>
      </c>
      <c r="G68" s="259" t="s">
        <v>361</v>
      </c>
    </row>
    <row r="69" spans="1:7" ht="31.5">
      <c r="A69" s="258">
        <v>28</v>
      </c>
      <c r="B69" s="261" t="s">
        <v>354</v>
      </c>
      <c r="C69" s="146" t="s">
        <v>436</v>
      </c>
      <c r="D69" s="167">
        <f>E69+F69</f>
        <v>950</v>
      </c>
      <c r="E69" s="167">
        <v>950</v>
      </c>
      <c r="F69" s="167">
        <v>0</v>
      </c>
      <c r="G69" s="259" t="s">
        <v>355</v>
      </c>
    </row>
    <row r="70" spans="1:7" ht="31.5">
      <c r="A70" s="258">
        <v>29</v>
      </c>
      <c r="B70" s="259" t="s">
        <v>571</v>
      </c>
      <c r="C70" s="146" t="s">
        <v>436</v>
      </c>
      <c r="D70" s="167">
        <f>E70+F70</f>
        <v>16081.5</v>
      </c>
      <c r="E70" s="167"/>
      <c r="F70" s="167">
        <f>12238.6+3842.9</f>
        <v>16081.5</v>
      </c>
      <c r="G70" s="259" t="s">
        <v>644</v>
      </c>
    </row>
    <row r="71" spans="1:7" ht="15.75">
      <c r="A71" s="258"/>
      <c r="B71" s="262" t="s">
        <v>358</v>
      </c>
      <c r="C71" s="146"/>
      <c r="D71" s="149">
        <f>SUM(D66:D70)</f>
        <v>17629</v>
      </c>
      <c r="E71" s="149">
        <f>SUM(E66:E70)</f>
        <v>1547.5</v>
      </c>
      <c r="F71" s="149">
        <f>SUM(F66:F70)</f>
        <v>16081.5</v>
      </c>
      <c r="G71" s="259"/>
    </row>
    <row r="72" spans="1:7" ht="15.75">
      <c r="A72" s="268"/>
      <c r="B72" s="269" t="s">
        <v>334</v>
      </c>
      <c r="C72" s="270"/>
      <c r="D72" s="150">
        <f>D59+D49+D37+D71+D42+D64</f>
        <v>331171.1</v>
      </c>
      <c r="E72" s="150">
        <f>E59+E49+E37+E71+E42+E64</f>
        <v>71268.4</v>
      </c>
      <c r="F72" s="150">
        <f>F59+F49+F37+F71+F42+F64</f>
        <v>259902.69999999998</v>
      </c>
      <c r="G72" s="168"/>
    </row>
    <row r="75" spans="2:5" ht="15">
      <c r="B75" s="151"/>
      <c r="C75" s="151"/>
      <c r="D75" s="152"/>
      <c r="E75" s="153"/>
    </row>
    <row r="76" spans="2:5" ht="15">
      <c r="B76" s="151"/>
      <c r="C76" s="151"/>
      <c r="D76" s="152"/>
      <c r="E76" s="155"/>
    </row>
    <row r="77" spans="2:5" ht="15">
      <c r="B77" s="151"/>
      <c r="C77" s="151"/>
      <c r="D77" s="152"/>
      <c r="E77" s="156"/>
    </row>
    <row r="78" spans="2:5" ht="15">
      <c r="B78" s="151"/>
      <c r="C78" s="151"/>
      <c r="D78" s="152"/>
      <c r="E78" s="155"/>
    </row>
    <row r="79" spans="2:5" ht="15">
      <c r="B79" s="151"/>
      <c r="C79" s="151"/>
      <c r="D79" s="152"/>
      <c r="E79" s="155"/>
    </row>
    <row r="80" spans="2:6" ht="15">
      <c r="B80" s="151"/>
      <c r="C80" s="151"/>
      <c r="D80" s="152"/>
      <c r="E80" s="153"/>
      <c r="F80" s="152"/>
    </row>
    <row r="81" spans="2:6" ht="15">
      <c r="B81" s="151"/>
      <c r="C81" s="151"/>
      <c r="D81" s="152"/>
      <c r="E81" s="153"/>
      <c r="F81" s="152"/>
    </row>
    <row r="82" spans="2:6" ht="15">
      <c r="B82" s="151"/>
      <c r="C82" s="151"/>
      <c r="D82" s="152"/>
      <c r="E82" s="153"/>
      <c r="F82" s="152"/>
    </row>
    <row r="83" spans="2:6" ht="15">
      <c r="B83" s="151"/>
      <c r="C83" s="151"/>
      <c r="D83" s="152"/>
      <c r="E83" s="153"/>
      <c r="F83" s="152"/>
    </row>
  </sheetData>
  <sheetProtection/>
  <mergeCells count="23">
    <mergeCell ref="A10:G10"/>
    <mergeCell ref="A12:A13"/>
    <mergeCell ref="B12:B13"/>
    <mergeCell ref="C12:C13"/>
    <mergeCell ref="G12:G13"/>
    <mergeCell ref="D11:F11"/>
    <mergeCell ref="D12:D13"/>
    <mergeCell ref="E12:F12"/>
    <mergeCell ref="A15:G15"/>
    <mergeCell ref="A14:G14"/>
    <mergeCell ref="A32:G32"/>
    <mergeCell ref="A43:G43"/>
    <mergeCell ref="A44:G44"/>
    <mergeCell ref="A38:G38"/>
    <mergeCell ref="A39:G39"/>
    <mergeCell ref="A16:G16"/>
    <mergeCell ref="A25:G25"/>
    <mergeCell ref="A50:G50"/>
    <mergeCell ref="A60:G60"/>
    <mergeCell ref="A61:G61"/>
    <mergeCell ref="A51:G51"/>
    <mergeCell ref="A65:G65"/>
    <mergeCell ref="A56:G56"/>
  </mergeCells>
  <printOptions horizontalCentered="1"/>
  <pageMargins left="0.984251968503937" right="0.3937007874015748" top="0.5905511811023623" bottom="0.5905511811023623" header="0.5118110236220472" footer="0.5118110236220472"/>
  <pageSetup fitToHeight="2"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29"/>
  <sheetViews>
    <sheetView showGridLines="0" zoomScalePageLayoutView="0" workbookViewId="0" topLeftCell="A1">
      <selection activeCell="A1" sqref="A1"/>
    </sheetView>
  </sheetViews>
  <sheetFormatPr defaultColWidth="10.140625" defaultRowHeight="15"/>
  <cols>
    <col min="1" max="1" width="83.57421875" style="81" customWidth="1"/>
    <col min="2" max="2" width="22.8515625" style="75" customWidth="1"/>
    <col min="3" max="16384" width="10.140625" style="72" customWidth="1"/>
  </cols>
  <sheetData>
    <row r="1" spans="1:2" ht="15.75">
      <c r="A1" s="71"/>
      <c r="B1" s="228" t="s">
        <v>265</v>
      </c>
    </row>
    <row r="2" spans="1:2" ht="15.75">
      <c r="A2" s="73"/>
      <c r="B2" s="229" t="s">
        <v>264</v>
      </c>
    </row>
    <row r="3" spans="1:2" ht="15.75">
      <c r="A3" s="73"/>
      <c r="B3" s="229" t="s">
        <v>36</v>
      </c>
    </row>
    <row r="4" spans="1:2" ht="15.75">
      <c r="A4" s="73"/>
      <c r="B4" s="229" t="s">
        <v>167</v>
      </c>
    </row>
    <row r="5" spans="1:2" ht="15.75">
      <c r="A5" s="73"/>
      <c r="B5" s="229" t="s">
        <v>168</v>
      </c>
    </row>
    <row r="6" spans="1:2" ht="15.75">
      <c r="A6" s="73"/>
      <c r="B6" s="229" t="s">
        <v>183</v>
      </c>
    </row>
    <row r="7" spans="1:2" ht="15.75">
      <c r="A7" s="73"/>
      <c r="B7" s="229"/>
    </row>
    <row r="8" spans="1:2" ht="9" customHeight="1">
      <c r="A8" s="73"/>
      <c r="B8" s="74"/>
    </row>
    <row r="9" spans="1:2" ht="40.5" customHeight="1">
      <c r="A9" s="347" t="s">
        <v>184</v>
      </c>
      <c r="B9" s="347"/>
    </row>
    <row r="10" ht="11.25" customHeight="1">
      <c r="A10" s="71"/>
    </row>
    <row r="11" spans="1:2" ht="31.5">
      <c r="A11" s="76" t="s">
        <v>263</v>
      </c>
      <c r="B11" s="77" t="s">
        <v>261</v>
      </c>
    </row>
    <row r="12" spans="1:2" ht="15.75">
      <c r="A12" s="78">
        <v>1</v>
      </c>
      <c r="B12" s="79">
        <v>2</v>
      </c>
    </row>
    <row r="13" spans="1:2" ht="26.25">
      <c r="A13" s="69" t="s">
        <v>296</v>
      </c>
      <c r="B13" s="84">
        <v>30953</v>
      </c>
    </row>
    <row r="14" spans="1:2" ht="39">
      <c r="A14" s="69" t="s">
        <v>295</v>
      </c>
      <c r="B14" s="84">
        <v>70594.4</v>
      </c>
    </row>
    <row r="15" spans="1:2" s="83" customFormat="1" ht="15.75">
      <c r="A15" s="82" t="s">
        <v>228</v>
      </c>
      <c r="B15" s="85">
        <f>SUM(B13:B14)</f>
        <v>101547.4</v>
      </c>
    </row>
    <row r="16" spans="1:2" ht="72" customHeight="1">
      <c r="A16" s="68" t="s">
        <v>229</v>
      </c>
      <c r="B16" s="84">
        <v>99225.1</v>
      </c>
    </row>
    <row r="17" spans="1:2" ht="90">
      <c r="A17" s="2" t="s">
        <v>34</v>
      </c>
      <c r="B17" s="84">
        <v>200</v>
      </c>
    </row>
    <row r="18" spans="1:2" ht="90">
      <c r="A18" s="2" t="s">
        <v>35</v>
      </c>
      <c r="B18" s="84">
        <v>200</v>
      </c>
    </row>
    <row r="19" spans="1:2" ht="90">
      <c r="A19" s="3" t="s">
        <v>274</v>
      </c>
      <c r="B19" s="84">
        <v>2050</v>
      </c>
    </row>
    <row r="20" spans="1:2" ht="90">
      <c r="A20" s="1" t="s">
        <v>227</v>
      </c>
      <c r="B20" s="84">
        <v>7300.1</v>
      </c>
    </row>
    <row r="21" spans="1:2" s="83" customFormat="1" ht="60">
      <c r="A21" s="2" t="s">
        <v>185</v>
      </c>
      <c r="B21" s="84">
        <f>800+508</f>
        <v>1308</v>
      </c>
    </row>
    <row r="22" spans="1:2" s="83" customFormat="1" ht="51" customHeight="1">
      <c r="A22" s="2" t="s">
        <v>359</v>
      </c>
      <c r="B22" s="84">
        <v>3500</v>
      </c>
    </row>
    <row r="23" spans="1:2" s="83" customFormat="1" ht="33" customHeight="1">
      <c r="A23" s="2" t="s">
        <v>371</v>
      </c>
      <c r="B23" s="84">
        <v>5000</v>
      </c>
    </row>
    <row r="24" spans="1:2" s="83" customFormat="1" ht="45" customHeight="1">
      <c r="A24" s="2" t="s">
        <v>403</v>
      </c>
      <c r="B24" s="84">
        <v>5034</v>
      </c>
    </row>
    <row r="25" spans="1:2" s="83" customFormat="1" ht="45" customHeight="1">
      <c r="A25" s="2" t="s">
        <v>453</v>
      </c>
      <c r="B25" s="84">
        <v>155</v>
      </c>
    </row>
    <row r="26" spans="1:2" s="83" customFormat="1" ht="45" customHeight="1">
      <c r="A26" s="70" t="s">
        <v>495</v>
      </c>
      <c r="B26" s="84">
        <v>5000</v>
      </c>
    </row>
    <row r="27" spans="1:2" s="83" customFormat="1" ht="45" customHeight="1">
      <c r="A27" s="70" t="s">
        <v>501</v>
      </c>
      <c r="B27" s="84">
        <v>1115</v>
      </c>
    </row>
    <row r="28" spans="1:2" ht="15.75">
      <c r="A28" s="82" t="s">
        <v>186</v>
      </c>
      <c r="B28" s="85">
        <f>SUM(B16:B27)</f>
        <v>130087.20000000001</v>
      </c>
    </row>
    <row r="29" spans="1:2" ht="15.75">
      <c r="A29" s="80" t="s">
        <v>92</v>
      </c>
      <c r="B29" s="86">
        <f>B28+B15</f>
        <v>231634.6</v>
      </c>
    </row>
  </sheetData>
  <sheetProtection/>
  <mergeCells count="1">
    <mergeCell ref="A9:B9"/>
  </mergeCells>
  <printOptions horizontalCentered="1"/>
  <pageMargins left="0.984251968503937" right="0.3937007874015748" top="0.5905511811023623" bottom="0.5905511811023623" header="0" footer="0"/>
  <pageSetup fitToHeight="2" fitToWidth="1" horizontalDpi="600" verticalDpi="600" orientation="portrait" paperSize="9" scale="8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10" sqref="A10:C10"/>
    </sheetView>
  </sheetViews>
  <sheetFormatPr defaultColWidth="8.8515625" defaultRowHeight="15"/>
  <cols>
    <col min="1" max="1" width="71.00390625" style="248" customWidth="1"/>
    <col min="2" max="2" width="44.00390625" style="248" customWidth="1"/>
    <col min="3" max="3" width="16.421875" style="248" customWidth="1"/>
    <col min="4" max="16384" width="8.8515625" style="248" customWidth="1"/>
  </cols>
  <sheetData>
    <row r="1" spans="2:3" s="245" customFormat="1" ht="15">
      <c r="B1" s="246"/>
      <c r="C1" s="228" t="s">
        <v>265</v>
      </c>
    </row>
    <row r="2" spans="2:3" s="245" customFormat="1" ht="15">
      <c r="B2" s="246"/>
      <c r="C2" s="229" t="s">
        <v>264</v>
      </c>
    </row>
    <row r="3" spans="2:3" s="245" customFormat="1" ht="15">
      <c r="B3" s="246"/>
      <c r="C3" s="229" t="s">
        <v>36</v>
      </c>
    </row>
    <row r="4" spans="2:3" s="245" customFormat="1" ht="15">
      <c r="B4" s="246"/>
      <c r="C4" s="229" t="s">
        <v>167</v>
      </c>
    </row>
    <row r="5" spans="2:3" s="245" customFormat="1" ht="15">
      <c r="B5" s="246"/>
      <c r="C5" s="229" t="s">
        <v>168</v>
      </c>
    </row>
    <row r="6" spans="1:3" s="245" customFormat="1" ht="15">
      <c r="A6" s="247"/>
      <c r="B6" s="247"/>
      <c r="C6" s="229" t="s">
        <v>187</v>
      </c>
    </row>
    <row r="7" spans="1:3" s="245" customFormat="1" ht="15">
      <c r="A7" s="247"/>
      <c r="B7" s="247"/>
      <c r="C7" s="229"/>
    </row>
    <row r="8" spans="1:3" s="245" customFormat="1" ht="15">
      <c r="A8" s="247"/>
      <c r="B8" s="247"/>
      <c r="C8" s="229"/>
    </row>
    <row r="10" spans="1:3" ht="74.25" customHeight="1">
      <c r="A10" s="355" t="s">
        <v>531</v>
      </c>
      <c r="B10" s="355"/>
      <c r="C10" s="355"/>
    </row>
    <row r="12" spans="1:3" s="249" customFormat="1" ht="31.5">
      <c r="A12" s="290" t="s">
        <v>532</v>
      </c>
      <c r="B12" s="290" t="s">
        <v>533</v>
      </c>
      <c r="C12" s="291" t="s">
        <v>534</v>
      </c>
    </row>
    <row r="13" spans="1:3" ht="54" customHeight="1">
      <c r="A13" s="352" t="s">
        <v>535</v>
      </c>
      <c r="B13" s="353"/>
      <c r="C13" s="250">
        <f>SUM(C14:C18)</f>
        <v>2050</v>
      </c>
    </row>
    <row r="14" spans="1:3" ht="37.5">
      <c r="A14" s="251" t="s">
        <v>536</v>
      </c>
      <c r="B14" s="251" t="s">
        <v>537</v>
      </c>
      <c r="C14" s="252">
        <v>90</v>
      </c>
    </row>
    <row r="15" spans="1:3" ht="37.5">
      <c r="A15" s="253" t="s">
        <v>538</v>
      </c>
      <c r="B15" s="250" t="s">
        <v>539</v>
      </c>
      <c r="C15" s="252">
        <v>810</v>
      </c>
    </row>
    <row r="16" spans="1:3" ht="53.25" customHeight="1">
      <c r="A16" s="348" t="s">
        <v>540</v>
      </c>
      <c r="B16" s="250" t="s">
        <v>541</v>
      </c>
      <c r="C16" s="252">
        <v>400</v>
      </c>
    </row>
    <row r="17" spans="1:3" ht="18.75">
      <c r="A17" s="349"/>
      <c r="B17" s="252" t="s">
        <v>542</v>
      </c>
      <c r="C17" s="252">
        <v>250</v>
      </c>
    </row>
    <row r="18" spans="1:3" ht="47.25" customHeight="1">
      <c r="A18" s="251" t="s">
        <v>543</v>
      </c>
      <c r="B18" s="254" t="s">
        <v>544</v>
      </c>
      <c r="C18" s="252">
        <v>500</v>
      </c>
    </row>
    <row r="19" spans="1:3" ht="42" customHeight="1">
      <c r="A19" s="352" t="s">
        <v>545</v>
      </c>
      <c r="B19" s="354"/>
      <c r="C19" s="252">
        <f>SUM(C20:C31)</f>
        <v>6610.1</v>
      </c>
    </row>
    <row r="20" spans="1:3" ht="56.25">
      <c r="A20" s="255" t="s">
        <v>546</v>
      </c>
      <c r="B20" s="250" t="s">
        <v>547</v>
      </c>
      <c r="C20" s="252">
        <v>500</v>
      </c>
    </row>
    <row r="21" spans="1:3" ht="56.25">
      <c r="A21" s="251" t="s">
        <v>536</v>
      </c>
      <c r="B21" s="250" t="s">
        <v>548</v>
      </c>
      <c r="C21" s="252">
        <v>400</v>
      </c>
    </row>
    <row r="22" spans="1:3" ht="37.5">
      <c r="A22" s="251" t="s">
        <v>549</v>
      </c>
      <c r="B22" s="251" t="s">
        <v>550</v>
      </c>
      <c r="C22" s="252">
        <v>80</v>
      </c>
    </row>
    <row r="23" spans="1:3" ht="37.5">
      <c r="A23" s="348" t="s">
        <v>551</v>
      </c>
      <c r="B23" s="250" t="s">
        <v>552</v>
      </c>
      <c r="C23" s="252">
        <v>150</v>
      </c>
    </row>
    <row r="24" spans="1:3" ht="18.75">
      <c r="A24" s="349"/>
      <c r="B24" s="250" t="s">
        <v>188</v>
      </c>
      <c r="C24" s="252">
        <v>286</v>
      </c>
    </row>
    <row r="25" spans="1:3" ht="55.5" customHeight="1">
      <c r="A25" s="253" t="s">
        <v>538</v>
      </c>
      <c r="B25" s="250" t="s">
        <v>564</v>
      </c>
      <c r="C25" s="252">
        <v>1500</v>
      </c>
    </row>
    <row r="26" spans="1:3" ht="34.5" customHeight="1">
      <c r="A26" s="256" t="s">
        <v>553</v>
      </c>
      <c r="B26" s="250" t="s">
        <v>554</v>
      </c>
      <c r="C26" s="252">
        <v>1544.1</v>
      </c>
    </row>
    <row r="27" spans="1:3" ht="37.5">
      <c r="A27" s="251" t="s">
        <v>555</v>
      </c>
      <c r="B27" s="251" t="s">
        <v>556</v>
      </c>
      <c r="C27" s="252">
        <v>200</v>
      </c>
    </row>
    <row r="28" spans="1:3" ht="37.5">
      <c r="A28" s="251" t="s">
        <v>557</v>
      </c>
      <c r="B28" s="256" t="s">
        <v>558</v>
      </c>
      <c r="C28" s="252">
        <v>350</v>
      </c>
    </row>
    <row r="29" spans="1:3" ht="37.5">
      <c r="A29" s="256" t="s">
        <v>559</v>
      </c>
      <c r="B29" s="250" t="s">
        <v>189</v>
      </c>
      <c r="C29" s="252">
        <v>1000</v>
      </c>
    </row>
    <row r="30" spans="1:3" ht="56.25">
      <c r="A30" s="251" t="s">
        <v>560</v>
      </c>
      <c r="B30" s="251" t="s">
        <v>561</v>
      </c>
      <c r="C30" s="252">
        <v>400</v>
      </c>
    </row>
    <row r="31" spans="1:3" ht="56.25">
      <c r="A31" s="251" t="s">
        <v>543</v>
      </c>
      <c r="B31" s="250" t="s">
        <v>562</v>
      </c>
      <c r="C31" s="252">
        <v>200</v>
      </c>
    </row>
    <row r="32" spans="1:3" ht="18.75">
      <c r="A32" s="350" t="s">
        <v>563</v>
      </c>
      <c r="B32" s="351"/>
      <c r="C32" s="257">
        <f>C19+C13</f>
        <v>8660.1</v>
      </c>
    </row>
  </sheetData>
  <sheetProtection/>
  <mergeCells count="6">
    <mergeCell ref="A23:A24"/>
    <mergeCell ref="A32:B32"/>
    <mergeCell ref="A13:B13"/>
    <mergeCell ref="A16:A17"/>
    <mergeCell ref="A19:B19"/>
    <mergeCell ref="A10:C10"/>
  </mergeCells>
  <printOptions horizontalCentered="1"/>
  <pageMargins left="0.984251968503937" right="0.3937007874015748" top="0.5905511811023623" bottom="0.5905511811023623" header="0.31496062992125984" footer="0.31496062992125984"/>
  <pageSetup fitToHeight="1"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A1" sqref="A1"/>
    </sheetView>
  </sheetViews>
  <sheetFormatPr defaultColWidth="10.00390625" defaultRowHeight="15"/>
  <cols>
    <col min="1" max="1" width="38.00390625" style="226" customWidth="1"/>
    <col min="2" max="2" width="21.00390625" style="226" customWidth="1"/>
    <col min="3" max="3" width="17.57421875" style="226" customWidth="1"/>
    <col min="4" max="4" width="16.421875" style="226" customWidth="1"/>
    <col min="5" max="5" width="18.140625" style="226" customWidth="1"/>
    <col min="6" max="8" width="10.00390625" style="226" customWidth="1"/>
    <col min="9" max="9" width="11.421875" style="226" customWidth="1"/>
    <col min="10" max="16384" width="10.00390625" style="226" customWidth="1"/>
  </cols>
  <sheetData>
    <row r="1" spans="2:5" ht="15">
      <c r="B1" s="227"/>
      <c r="C1" s="227"/>
      <c r="D1" s="227"/>
      <c r="E1" s="228" t="s">
        <v>265</v>
      </c>
    </row>
    <row r="2" spans="2:5" ht="15">
      <c r="B2" s="227"/>
      <c r="C2" s="227"/>
      <c r="D2" s="227"/>
      <c r="E2" s="229" t="s">
        <v>264</v>
      </c>
    </row>
    <row r="3" spans="2:5" ht="15">
      <c r="B3" s="227"/>
      <c r="C3" s="227"/>
      <c r="D3" s="227"/>
      <c r="E3" s="229" t="s">
        <v>36</v>
      </c>
    </row>
    <row r="4" spans="2:5" ht="15">
      <c r="B4" s="227"/>
      <c r="C4" s="227"/>
      <c r="D4" s="227"/>
      <c r="E4" s="229" t="s">
        <v>167</v>
      </c>
    </row>
    <row r="5" spans="2:5" ht="15">
      <c r="B5" s="227"/>
      <c r="C5" s="227"/>
      <c r="D5" s="227"/>
      <c r="E5" s="229" t="s">
        <v>168</v>
      </c>
    </row>
    <row r="6" spans="2:5" ht="15">
      <c r="B6" s="227"/>
      <c r="C6" s="227"/>
      <c r="D6" s="227"/>
      <c r="E6" s="229" t="s">
        <v>190</v>
      </c>
    </row>
    <row r="7" spans="5:7" ht="12.75">
      <c r="E7" s="231"/>
      <c r="F7" s="231"/>
      <c r="G7" s="231"/>
    </row>
    <row r="8" spans="5:7" ht="12.75">
      <c r="E8" s="231"/>
      <c r="F8" s="231"/>
      <c r="G8" s="231"/>
    </row>
    <row r="9" spans="5:7" ht="12.75">
      <c r="E9" s="231"/>
      <c r="F9" s="231"/>
      <c r="G9" s="231"/>
    </row>
    <row r="10" spans="1:5" ht="39.75" customHeight="1">
      <c r="A10" s="356" t="s">
        <v>191</v>
      </c>
      <c r="B10" s="356"/>
      <c r="C10" s="356"/>
      <c r="D10" s="356"/>
      <c r="E10" s="356"/>
    </row>
    <row r="11" spans="1:5" ht="15.75" thickBot="1">
      <c r="A11" s="232"/>
      <c r="B11" s="232"/>
      <c r="C11" s="232"/>
      <c r="D11" s="232"/>
      <c r="E11" s="230" t="s">
        <v>470</v>
      </c>
    </row>
    <row r="12" spans="1:5" s="295" customFormat="1" ht="42.75">
      <c r="A12" s="292"/>
      <c r="B12" s="293" t="s">
        <v>523</v>
      </c>
      <c r="C12" s="293" t="s">
        <v>524</v>
      </c>
      <c r="D12" s="293" t="s">
        <v>525</v>
      </c>
      <c r="E12" s="294" t="s">
        <v>526</v>
      </c>
    </row>
    <row r="13" spans="1:8" ht="15">
      <c r="A13" s="233"/>
      <c r="B13" s="234"/>
      <c r="C13" s="234"/>
      <c r="D13" s="234"/>
      <c r="E13" s="235"/>
      <c r="F13" s="231"/>
      <c r="G13" s="231"/>
      <c r="H13" s="231"/>
    </row>
    <row r="14" spans="1:8" ht="44.25" customHeight="1">
      <c r="A14" s="236" t="s">
        <v>527</v>
      </c>
      <c r="B14" s="234">
        <v>20000</v>
      </c>
      <c r="C14" s="234">
        <v>38200</v>
      </c>
      <c r="D14" s="234">
        <v>45000</v>
      </c>
      <c r="E14" s="235">
        <f>B14+C14-D14</f>
        <v>13200</v>
      </c>
      <c r="F14" s="231"/>
      <c r="G14" s="231"/>
      <c r="H14" s="231"/>
    </row>
    <row r="15" spans="1:8" ht="15">
      <c r="A15" s="237"/>
      <c r="B15" s="234"/>
      <c r="C15" s="234"/>
      <c r="D15" s="234"/>
      <c r="E15" s="235"/>
      <c r="F15" s="231"/>
      <c r="G15" s="231"/>
      <c r="H15" s="231"/>
    </row>
    <row r="16" spans="1:8" ht="15">
      <c r="A16" s="236" t="s">
        <v>528</v>
      </c>
      <c r="B16" s="234">
        <v>0</v>
      </c>
      <c r="C16" s="238">
        <v>20130.3</v>
      </c>
      <c r="D16" s="239">
        <v>0</v>
      </c>
      <c r="E16" s="240">
        <f>B16+C16-D16</f>
        <v>20130.3</v>
      </c>
      <c r="F16" s="231"/>
      <c r="G16" s="231"/>
      <c r="H16" s="231"/>
    </row>
    <row r="17" spans="1:8" ht="15">
      <c r="A17" s="233"/>
      <c r="B17" s="234"/>
      <c r="C17" s="234"/>
      <c r="D17" s="234"/>
      <c r="E17" s="235"/>
      <c r="F17" s="231"/>
      <c r="G17" s="231"/>
      <c r="H17" s="231"/>
    </row>
    <row r="18" spans="1:8" ht="15" thickBot="1">
      <c r="A18" s="241" t="s">
        <v>529</v>
      </c>
      <c r="B18" s="242">
        <f>B16+B14</f>
        <v>20000</v>
      </c>
      <c r="C18" s="243">
        <f>C16+C14</f>
        <v>58330.3</v>
      </c>
      <c r="D18" s="242">
        <f>D16+D14</f>
        <v>45000</v>
      </c>
      <c r="E18" s="244">
        <f>E16+E14</f>
        <v>33330.3</v>
      </c>
      <c r="F18" s="231"/>
      <c r="G18" s="231"/>
      <c r="H18" s="231"/>
    </row>
    <row r="19" ht="12.75">
      <c r="D19" s="231"/>
    </row>
    <row r="20" ht="12.75">
      <c r="D20" s="231"/>
    </row>
    <row r="21" ht="12.75">
      <c r="D21" s="231"/>
    </row>
    <row r="22" ht="12.75">
      <c r="D22" s="231"/>
    </row>
  </sheetData>
  <sheetProtection/>
  <mergeCells count="1">
    <mergeCell ref="A10:E10"/>
  </mergeCells>
  <printOptions horizontalCentered="1"/>
  <pageMargins left="0.984251968503937" right="0.3937007874015748" top="0.5905511811023623" bottom="0.5905511811023623" header="0.5118110236220472" footer="0.511811023622047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Анастасия</cp:lastModifiedBy>
  <cp:lastPrinted>2014-11-13T09:47:42Z</cp:lastPrinted>
  <dcterms:created xsi:type="dcterms:W3CDTF">2013-10-22T11:59:53Z</dcterms:created>
  <dcterms:modified xsi:type="dcterms:W3CDTF">2014-11-13T16:28:52Z</dcterms:modified>
  <cp:category/>
  <cp:version/>
  <cp:contentType/>
  <cp:contentStatus/>
</cp:coreProperties>
</file>