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0" yWindow="370" windowWidth="14480" windowHeight="7260" tabRatio="850" firstSheet="1" activeTab="1"/>
  </bookViews>
  <sheets>
    <sheet name="Пр. 1  Источники" sheetId="1" r:id="rId1"/>
    <sheet name="Пр.2. Доходы" sheetId="2" r:id="rId2"/>
    <sheet name="Пр.3 ФП" sheetId="3" r:id="rId3"/>
    <sheet name="Пр.4 ГАД" sheetId="4" r:id="rId4"/>
    <sheet name="Пр.5 Раз.,Подразд" sheetId="5" r:id="rId5"/>
    <sheet name="Пр.6 по прогр.." sheetId="6" r:id="rId6"/>
    <sheet name="Пр.7 Р.П. ЦС. ВР" sheetId="7" r:id="rId7"/>
    <sheet name="Пр.8 Гл.расп" sheetId="8" r:id="rId8"/>
    <sheet name="Пр.9 Вед" sheetId="9" r:id="rId9"/>
  </sheets>
  <externalReferences>
    <externalReference r:id="rId12"/>
  </externalReferences>
  <definedNames>
    <definedName name="_xlnm._FilterDatabase" localSheetId="6" hidden="1">'Пр.7 Р.П. ЦС. ВР'!$A$10:$E$372</definedName>
    <definedName name="_xlnm._FilterDatabase" localSheetId="8" hidden="1">'Пр.9 Вед'!$A$10:$F$372</definedName>
    <definedName name="_xlnm.Print_Titles" localSheetId="4">'Пр.5 Раз.,Подразд'!$10:$11</definedName>
    <definedName name="_xlnm.Print_Area" localSheetId="6">'Пр.7 Р.П. ЦС. ВР'!$A$1:$F$373</definedName>
    <definedName name="_xlnm.Print_Area" localSheetId="8">'Пр.9 Вед'!$A$1:$G$373</definedName>
  </definedNames>
  <calcPr fullCalcOnLoad="1"/>
</workbook>
</file>

<file path=xl/comments7.xml><?xml version="1.0" encoding="utf-8"?>
<comments xmlns="http://schemas.openxmlformats.org/spreadsheetml/2006/main">
  <authors>
    <author>Кравцова</author>
    <author>Елена Кравцова</author>
  </authors>
  <commentList>
    <comment ref="E239" authorId="0">
      <text>
        <r>
          <rPr>
            <b/>
            <sz val="8"/>
            <rFont val="Tahoma"/>
            <family val="2"/>
          </rPr>
          <t>Кравцова:</t>
        </r>
        <r>
          <rPr>
            <sz val="8"/>
            <rFont val="Tahoma"/>
            <family val="2"/>
          </rPr>
          <t xml:space="preserve">
3000,0-освещение
800-обслуживание</t>
        </r>
      </text>
    </comment>
    <comment ref="E139" authorId="1">
      <text>
        <r>
          <rPr>
            <b/>
            <sz val="9"/>
            <rFont val="Tahoma"/>
            <family val="2"/>
          </rPr>
          <t>Елена Кравцова:</t>
        </r>
        <r>
          <rPr>
            <sz val="9"/>
            <rFont val="Tahoma"/>
            <family val="2"/>
          </rPr>
          <t xml:space="preserve">
автостоянка
</t>
        </r>
      </text>
    </comment>
  </commentList>
</comments>
</file>

<file path=xl/comments9.xml><?xml version="1.0" encoding="utf-8"?>
<comments xmlns="http://schemas.openxmlformats.org/spreadsheetml/2006/main">
  <authors>
    <author>Елена Кравцова</author>
    <author>Кравцова</author>
  </authors>
  <commentList>
    <comment ref="F139" authorId="0">
      <text>
        <r>
          <rPr>
            <b/>
            <sz val="9"/>
            <rFont val="Tahoma"/>
            <family val="2"/>
          </rPr>
          <t>Елена Кравцова:</t>
        </r>
        <r>
          <rPr>
            <sz val="9"/>
            <rFont val="Tahoma"/>
            <family val="2"/>
          </rPr>
          <t xml:space="preserve">
автостоянка
</t>
        </r>
      </text>
    </comment>
    <comment ref="F239" authorId="1">
      <text>
        <r>
          <rPr>
            <b/>
            <sz val="8"/>
            <rFont val="Tahoma"/>
            <family val="2"/>
          </rPr>
          <t>Кравцова:</t>
        </r>
        <r>
          <rPr>
            <sz val="8"/>
            <rFont val="Tahoma"/>
            <family val="2"/>
          </rPr>
          <t xml:space="preserve">
3000,0-освещение
800-обслуживание</t>
        </r>
      </text>
    </comment>
  </commentList>
</comments>
</file>

<file path=xl/sharedStrings.xml><?xml version="1.0" encoding="utf-8"?>
<sst xmlns="http://schemas.openxmlformats.org/spreadsheetml/2006/main" count="3690" uniqueCount="756">
  <si>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</si>
  <si>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</si>
  <si>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</si>
  <si>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</si>
  <si>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</si>
  <si>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</si>
  <si>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</si>
  <si>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</si>
  <si>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</si>
  <si>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</si>
  <si>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</si>
  <si>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</si>
  <si>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</si>
  <si>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</si>
  <si>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</si>
  <si>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 xml:space="preserve"> 1 14 01050 13 0000 410</t>
  </si>
  <si>
    <t>1 06 06043 13 0000 110</t>
  </si>
  <si>
    <t>1 06 06033 13 0000 110</t>
  </si>
  <si>
    <t>12 0 00 00000</t>
  </si>
  <si>
    <t>12 1 00 00000</t>
  </si>
  <si>
    <t>Муниципальная программа "Общество и власть на 2016 год"</t>
  </si>
  <si>
    <t>Подпрограмма "Развитие информационого пространства в МО Новоладожское городское поселение на 2016 год"</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</si>
  <si>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</si>
  <si>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</si>
  <si>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</si>
  <si>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 xml:space="preserve"> - Организация и проведение мероприятий в сфере культуры</t>
  </si>
  <si>
    <t xml:space="preserve"> -  Мероприятия по развитию местного традиционного народного художественного творчества</t>
  </si>
  <si>
    <t>04 1 01 S9602</t>
  </si>
  <si>
    <t>02 1 01 10300</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</si>
  <si>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</si>
  <si>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</si>
  <si>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</si>
  <si>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</si>
  <si>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</si>
  <si>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</si>
  <si>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</si>
  <si>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</si>
  <si>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</si>
  <si>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</si>
  <si>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</si>
  <si>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</si>
  <si>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</si>
  <si>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</si>
  <si>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</si>
  <si>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</si>
  <si>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</si>
  <si>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</si>
  <si>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</si>
  <si>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</si>
  <si>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</si>
  <si>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</si>
  <si>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</si>
  <si>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</si>
  <si>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</si>
  <si>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</si>
  <si>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</si>
  <si>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</si>
  <si>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</si>
  <si>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</si>
  <si>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</si>
  <si>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</si>
  <si>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</si>
  <si>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</si>
  <si>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</si>
  <si>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</si>
  <si>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</si>
  <si>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</si>
  <si>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</si>
  <si>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</si>
  <si>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</si>
  <si>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</si>
  <si>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</si>
  <si>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</si>
  <si>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</si>
  <si>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</si>
  <si>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</si>
  <si>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</si>
  <si>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01 2 0000</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</si>
  <si>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</si>
  <si>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</si>
  <si>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</si>
  <si>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</si>
  <si>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</si>
  <si>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</si>
  <si>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</si>
  <si>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</si>
  <si>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</si>
  <si>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</si>
  <si>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</si>
  <si>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</si>
  <si>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</si>
  <si>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</si>
  <si>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</si>
  <si>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</si>
  <si>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</si>
  <si>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</si>
  <si>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</si>
  <si>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</si>
  <si>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</si>
  <si>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</si>
  <si>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</si>
  <si>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</si>
  <si>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</si>
  <si>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</si>
  <si>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</si>
  <si>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</si>
  <si>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</si>
  <si>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</si>
  <si>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</si>
  <si>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</si>
  <si>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</si>
  <si>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</si>
  <si>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</si>
  <si>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</si>
  <si>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</si>
  <si>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</si>
  <si>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</si>
  <si>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</si>
  <si>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</si>
  <si>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</si>
  <si>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</si>
  <si>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</si>
  <si>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</si>
  <si>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</si>
  <si>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</si>
  <si>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</si>
  <si>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</si>
  <si>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</si>
  <si>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</si>
  <si>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</si>
  <si>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</si>
  <si>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</si>
  <si>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</si>
  <si>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</si>
  <si>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</si>
  <si>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</si>
  <si>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</si>
  <si>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</si>
  <si>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</si>
  <si>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</si>
  <si>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</si>
  <si>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</si>
  <si>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</si>
  <si>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</si>
  <si>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</si>
  <si>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</si>
  <si>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</si>
  <si>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</si>
  <si>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</si>
  <si>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</si>
  <si>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</si>
  <si>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</si>
  <si>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</si>
  <si>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</si>
  <si>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</si>
  <si>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</si>
  <si>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</si>
  <si>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</si>
  <si>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</si>
  <si>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</si>
  <si>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</si>
  <si>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</si>
  <si>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</si>
  <si>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</si>
  <si>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</si>
  <si>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</si>
  <si>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</si>
  <si>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</si>
  <si>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</si>
  <si>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</si>
  <si>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</si>
  <si>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</si>
  <si>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</si>
  <si>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</si>
  <si>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</si>
  <si>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</si>
  <si>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</si>
  <si>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</si>
  <si>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</si>
  <si>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</si>
  <si>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</si>
  <si>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</si>
  <si>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</si>
  <si>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Подпрограмма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</si>
  <si>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</si>
  <si>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01 2 1025</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</si>
  <si>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</si>
  <si>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</si>
  <si>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</si>
  <si>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</si>
  <si>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</si>
  <si>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02 1 1030</t>
  </si>
  <si>
    <t>Озеленение территории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</si>
  <si>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02 1 1031</t>
  </si>
  <si>
    <t>Организация благоустройства территории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</si>
  <si>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</si>
  <si>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</si>
  <si>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</si>
  <si>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</si>
  <si>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</si>
  <si>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02 1 1032</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</si>
  <si>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</si>
  <si>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</si>
  <si>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</si>
  <si>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</si>
  <si>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</si>
  <si>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</si>
  <si>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</si>
  <si>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</si>
  <si>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Вырубка аварийных и сухостойных деревьев, покос травы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</si>
  <si>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</si>
  <si>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</si>
  <si>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Субсидии гражданам на приобретение жилья</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</si>
  <si>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</si>
  <si>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</si>
  <si>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</si>
  <si>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</si>
  <si>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</si>
  <si>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</si>
  <si>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</si>
  <si>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</si>
  <si>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</si>
  <si>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</si>
  <si>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</si>
  <si>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</si>
  <si>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</si>
  <si>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</si>
  <si>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</si>
  <si>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</si>
  <si>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</si>
  <si>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</si>
  <si>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</si>
  <si>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</si>
  <si>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</si>
  <si>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</si>
  <si>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</si>
  <si>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Подпрограмма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</si>
  <si>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</si>
  <si>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</si>
  <si>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</si>
  <si>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</si>
  <si>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</si>
  <si>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</si>
  <si>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</si>
  <si>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</si>
  <si>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04 2 5020</t>
  </si>
  <si>
    <t>Реализация подпрограммы "ОЖМС" ФЦП "Жилище" на 2011-2015 годы за счет средств федерального бюджета</t>
  </si>
  <si>
    <t>04 2 7075</t>
  </si>
  <si>
    <t>04 2 7076</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</si>
  <si>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</si>
  <si>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</si>
  <si>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</si>
  <si>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</si>
  <si>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</si>
  <si>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</si>
  <si>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</si>
  <si>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</si>
  <si>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</si>
  <si>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</si>
  <si>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</si>
  <si>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</si>
  <si>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</si>
  <si>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</si>
  <si>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</si>
  <si>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</si>
  <si>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</si>
  <si>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</si>
  <si>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</si>
  <si>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</si>
  <si>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</si>
  <si>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</si>
  <si>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</si>
  <si>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</si>
  <si>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</si>
  <si>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</si>
  <si>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</si>
  <si>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</si>
  <si>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</si>
  <si>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</si>
  <si>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</si>
  <si>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</si>
  <si>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</si>
  <si>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</si>
  <si>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</si>
  <si>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</si>
  <si>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</si>
  <si>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</si>
  <si>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</si>
  <si>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</si>
  <si>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</si>
  <si>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Замена канализационных труб г.Новая Ладога м-н "В" от д.20 до д.8в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</si>
  <si>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</si>
  <si>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</si>
  <si>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</si>
  <si>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</si>
  <si>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</si>
  <si>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</si>
  <si>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</si>
  <si>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</si>
  <si>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</si>
  <si>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</si>
  <si>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</si>
  <si>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</si>
  <si>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</si>
  <si>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</si>
  <si>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</si>
  <si>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</si>
  <si>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</si>
  <si>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</si>
  <si>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</si>
  <si>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</si>
  <si>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</si>
  <si>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</si>
  <si>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</si>
  <si>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</si>
  <si>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</si>
  <si>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</si>
  <si>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</si>
  <si>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</si>
  <si>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</si>
  <si>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</si>
  <si>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</si>
  <si>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</si>
  <si>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</si>
  <si>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</si>
  <si>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</si>
  <si>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</si>
  <si>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</si>
  <si>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</si>
  <si>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</si>
  <si>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</si>
  <si>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</si>
  <si>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</si>
  <si>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</si>
  <si>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</si>
  <si>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</si>
  <si>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</si>
  <si>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</si>
  <si>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</si>
  <si>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</si>
  <si>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</si>
  <si>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</si>
  <si>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</si>
  <si>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</si>
  <si>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</si>
  <si>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</si>
  <si>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</si>
  <si>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</si>
  <si>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</si>
  <si>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</si>
  <si>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</si>
  <si>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</si>
  <si>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</si>
  <si>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</si>
  <si>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</si>
  <si>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</si>
  <si>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</si>
  <si>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</si>
  <si>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</si>
  <si>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</si>
  <si>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</si>
  <si>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</si>
  <si>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</si>
  <si>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</si>
  <si>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</si>
  <si>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</si>
  <si>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</si>
  <si>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</si>
  <si>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11 0 01 00000</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</si>
  <si>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</si>
  <si>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</si>
  <si>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</si>
  <si>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</si>
  <si>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</si>
  <si>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</si>
  <si>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</si>
  <si>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</si>
  <si>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11 1 01 S0490</t>
  </si>
  <si>
    <t>от  21 марта 2016 года № 17</t>
  </si>
  <si>
    <t>от 21 марта 2016 года № 17</t>
  </si>
  <si>
    <t>от 2 марта 2016 года № 17</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</si>
  <si>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</si>
  <si>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</si>
  <si>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</si>
  <si>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</si>
  <si>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</si>
  <si>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</si>
  <si>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</si>
  <si>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</si>
  <si>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</si>
  <si>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</si>
  <si>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</si>
  <si>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</si>
  <si>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</si>
  <si>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</si>
  <si>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</si>
  <si>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</si>
  <si>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</si>
  <si>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</si>
  <si>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</si>
  <si>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</si>
  <si>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</si>
  <si>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</si>
  <si>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</si>
  <si>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</si>
  <si>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</si>
  <si>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</si>
  <si>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</si>
  <si>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</si>
  <si>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</si>
  <si>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</si>
  <si>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</si>
  <si>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</si>
  <si>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</si>
  <si>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</si>
  <si>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</si>
  <si>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</si>
  <si>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</si>
  <si>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</si>
  <si>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</si>
  <si>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</si>
  <si>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</si>
  <si>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</si>
  <si>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</si>
  <si>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</si>
  <si>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</si>
  <si>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</si>
  <si>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</si>
  <si>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</si>
  <si>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</si>
  <si>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</si>
  <si>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</si>
  <si>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</si>
  <si>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</si>
  <si>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</si>
  <si>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</si>
  <si>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</si>
  <si>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</si>
  <si>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</si>
  <si>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</si>
  <si>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</si>
  <si>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</si>
  <si>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</si>
  <si>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</si>
  <si>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</si>
  <si>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</si>
  <si>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</si>
  <si>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</si>
  <si>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 xml:space="preserve"> 2 02 01001 13 0000 151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</si>
  <si>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</si>
  <si>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</si>
  <si>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</si>
  <si>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</si>
  <si>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</si>
  <si>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</si>
  <si>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</si>
  <si>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</si>
  <si>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</si>
  <si>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</si>
  <si>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</si>
  <si>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</si>
  <si>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2 02 02077 13 0000 151
</t>
  </si>
  <si>
    <t>2 02 02051 13 0000 151</t>
  </si>
  <si>
    <t>Субсидии на реализацию подпрограммы "ОЖМС" ФЦП "Жилище" на 2011-2015 годы за счет средств федерального бюджета</t>
  </si>
  <si>
    <t xml:space="preserve">2 02 02008 13 0000 151
</t>
  </si>
  <si>
    <t>Субсидии на реализацию подпрограммы "ОЖМС" ФЦП "Жилище" на 2011-2015 годы за счет средств областного бюджета</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</si>
  <si>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</si>
  <si>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</si>
  <si>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</si>
  <si>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 xml:space="preserve"> 2 02 03015 13 0000 151</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</si>
  <si>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</si>
  <si>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</si>
  <si>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</si>
  <si>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</si>
  <si>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</si>
  <si>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</si>
  <si>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</si>
  <si>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</si>
  <si>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</si>
  <si>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 xml:space="preserve"> -  Обеспечение мероприятий по переселению граждан из жилищного фонда учетом необходимости развития малоэтажного строительства </t>
  </si>
  <si>
    <t>(приложение  4)</t>
  </si>
  <si>
    <t>Код бюджетной классификации РФ</t>
  </si>
  <si>
    <t xml:space="preserve">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области </t>
  </si>
  <si>
    <t>администратор доходов</t>
  </si>
  <si>
    <t>код экономической классификации доходов</t>
  </si>
  <si>
    <t xml:space="preserve">Администрация муниципального образования Новоладожское городское поселение Волховского муниципального района Ленинградской  области </t>
  </si>
  <si>
    <t>1 11 03050 13 0000 120</t>
  </si>
  <si>
    <t>Проценты, полученные от предоставления бюджетных кредитов внутри страны за счет средств бюджетов городских поселений</t>
  </si>
  <si>
    <t>1 11 05025 13 0000 120</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</si>
  <si>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</si>
  <si>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</si>
  <si>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1 11 05035 13 0000 120</t>
  </si>
  <si>
    <t>1 11 08050 13 0000 120</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</si>
  <si>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</si>
  <si>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1 11 09045 13 0000 120</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</si>
  <si>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</si>
  <si>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</si>
  <si>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1 13 01995 13 0000 130</t>
  </si>
  <si>
    <t>Прочие доходы от оказания платных услуг (работ) получателями средств бюджетов городских поселений</t>
  </si>
  <si>
    <t>Доходы от продажи квартир, находящихся в собственности городских поселений</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</si>
  <si>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</si>
  <si>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</si>
  <si>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</si>
  <si>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</si>
  <si>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1 14 02053 13 0000 410</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</si>
  <si>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</si>
  <si>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</si>
  <si>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1 14 04050 13 0000 420</t>
  </si>
  <si>
    <t>Доходы от продажи нематериальных активов, находящихся в собственности городских поселений</t>
  </si>
  <si>
    <t>1 14 06025 13 0000 430</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</si>
  <si>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</si>
  <si>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</si>
  <si>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</si>
  <si>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</si>
  <si>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1 15 02050 13 0000 140</t>
  </si>
  <si>
    <t>Платежи, взимаемые органами местного самоуправления (организациями) городских поселений за выполнение определенных функций</t>
  </si>
  <si>
    <t>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</si>
  <si>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</si>
  <si>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1 16 23050 13 0000 140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</si>
  <si>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</si>
  <si>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1 17 01050 13 0000 180</t>
  </si>
  <si>
    <t>Невыясненные поступления, зачисляемые в бюджеты городских поселений</t>
  </si>
  <si>
    <t>1 17 05050 13 0000 180</t>
  </si>
  <si>
    <t>2 19 05000 13 0000 151</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</si>
  <si>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</si>
  <si>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2 02 01001 13 0000 15</t>
  </si>
  <si>
    <t>Дотации бюджетам городских поселений на выравнивание бюджетной обеспеченности</t>
  </si>
  <si>
    <t>2 02 01003 13 0000 151</t>
  </si>
  <si>
    <t>Дотации бюджетам городских поселений на поддержку мер по обеспечению сбалансированности бюджетов</t>
  </si>
  <si>
    <t>2 02 01999 13 0000 151</t>
  </si>
  <si>
    <t>Прочие дотации бюджетам городских поселений</t>
  </si>
  <si>
    <t>2 02 02008 13 0000 151</t>
  </si>
  <si>
    <t>Субсидии бюджетам городских поселений на обеспечение жильем молодых семей</t>
  </si>
  <si>
    <t>2 02 02009 13 0000 151</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</si>
  <si>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t>
  </si>
  <si>
    <t>2 02 02041 13 0000 151</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</si>
  <si>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</si>
  <si>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поселений на реализацию федеральных целевых программ</t>
  </si>
  <si>
    <t>2 02 02077 13 0000 151</t>
  </si>
  <si>
    <t>Субсидии бюджетам городских поселений на софинансирование капитальных вложений в объекты муниципальной собственности</t>
  </si>
  <si>
    <t>2 02 02078 13 0000 151</t>
  </si>
  <si>
    <t>Субсидии бюджетам городских поселений на бюджетные инвестиции для модернизации объектов коммунальной инфраструктуры</t>
  </si>
  <si>
    <t>2 02 02080 13 0000 151</t>
  </si>
  <si>
    <t>Субсидии бюджетам городских поселений для обеспечения земельных участков коммунальной инфраструктурой в целях жилищного строительства</t>
  </si>
  <si>
    <t>2 02 02088 13 0000 151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</si>
  <si>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</si>
  <si>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2 02 02088 13 0001 151</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</si>
  <si>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</si>
  <si>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2 02 02088 13 0002 151</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</si>
  <si>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</si>
  <si>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</si>
  <si>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</si>
  <si>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</si>
  <si>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2 02 02089 13 0001 151</t>
  </si>
  <si>
    <t>Субсидии бюджетам городских поселений на обеспечение мероприятий по капитальному ремонту многоквартирных домов за счет средств бюджетов</t>
  </si>
  <si>
    <t>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</si>
  <si>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</si>
  <si>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</si>
  <si>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2 02 02102 13 0000 151</t>
  </si>
  <si>
    <t>Субсидии бюджетам городских поселений на закупку автотранспортных средств и коммунальной техники</t>
  </si>
  <si>
    <t>2 02 02132 13 0000 151</t>
  </si>
  <si>
    <t>Субсидии бюджетам городских поселений на приобретение оборудования для быстровозводимых физкультурно-оздоровительных комплексов, включая металлоконструкции и металлоизделия</t>
  </si>
  <si>
    <t>2 02 02216 13 0000 151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</si>
  <si>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</si>
  <si>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</si>
  <si>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</si>
  <si>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</si>
  <si>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2 02 03024 13 0000 151</t>
  </si>
  <si>
    <t xml:space="preserve">Субвенции бюджетам городских поселений на выполнение передаваемых полномочий субъектов Российской Федерации </t>
  </si>
  <si>
    <t>2 02 04012 13 0000 151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</si>
  <si>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</si>
  <si>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</si>
  <si>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2 02 09014 13 0000 151</t>
  </si>
  <si>
    <t>Прочие безвозмездные поступления в бюджеты городских поселений от федерального бюджета</t>
  </si>
  <si>
    <t>2 02 09024 13 0000 151</t>
  </si>
  <si>
    <t xml:space="preserve">Прочие безвозмездные поступления в бюджеты городских поселений от бюджетов субъектов Российской Федерации </t>
  </si>
  <si>
    <t>2 02 09054 13 0000 151</t>
  </si>
  <si>
    <t>Прочие безвозмездные поступления в бюджеты городских поселений от бюджетов муниципальных районов</t>
  </si>
  <si>
    <t>(приложение 8)</t>
  </si>
  <si>
    <t>№ п/п</t>
  </si>
  <si>
    <t>Код ГРБС</t>
  </si>
  <si>
    <t>1</t>
  </si>
  <si>
    <t>Администрация муниципального образования Новоладожское городское поселение Волховского муниципального района Ленинградской области</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</si>
  <si>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</si>
  <si>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</si>
  <si>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</si>
  <si>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Субсидии  на мероприятия, направленные безаварийную работу объектов водоснабжения и водотвндения</t>
  </si>
  <si>
    <t>1 05 03010 01 1000 110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</si>
  <si>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</si>
  <si>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</si>
  <si>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</si>
  <si>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</si>
  <si>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</si>
  <si>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</si>
  <si>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</si>
  <si>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</si>
  <si>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</si>
  <si>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</si>
  <si>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</si>
  <si>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</si>
  <si>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</si>
  <si>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</si>
  <si>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</si>
  <si>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</si>
  <si>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</si>
  <si>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</si>
  <si>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</si>
  <si>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</si>
  <si>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</si>
  <si>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</si>
  <si>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</si>
  <si>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</si>
  <si>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</si>
  <si>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</si>
  <si>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</si>
  <si>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</si>
  <si>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</si>
  <si>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</si>
  <si>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</si>
  <si>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</si>
  <si>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</si>
  <si>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</si>
  <si>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</si>
  <si>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</si>
  <si>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</si>
  <si>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</si>
  <si>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</si>
  <si>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</si>
  <si>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</si>
  <si>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</si>
  <si>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</si>
  <si>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</si>
  <si>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</si>
  <si>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</si>
  <si>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</si>
  <si>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</si>
  <si>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</si>
  <si>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</si>
  <si>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</si>
  <si>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</si>
  <si>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</si>
  <si>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</si>
  <si>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</si>
  <si>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</si>
  <si>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</si>
  <si>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</si>
  <si>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</si>
  <si>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</si>
  <si>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04 2 01 40030</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</si>
  <si>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</si>
  <si>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</si>
  <si>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</si>
  <si>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</si>
  <si>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</si>
  <si>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</si>
  <si>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</si>
  <si>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</si>
  <si>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</si>
  <si>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</si>
  <si>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</si>
  <si>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</si>
  <si>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</si>
  <si>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</si>
  <si>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</si>
  <si>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</si>
  <si>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</si>
  <si>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</si>
  <si>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</si>
  <si>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</si>
  <si>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</si>
  <si>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</si>
  <si>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</si>
  <si>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</si>
  <si>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</si>
  <si>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</si>
  <si>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</si>
  <si>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</si>
  <si>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</si>
  <si>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</si>
  <si>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</si>
  <si>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</si>
  <si>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</si>
  <si>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</si>
  <si>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</si>
  <si>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</si>
  <si>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</si>
  <si>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</si>
  <si>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</si>
  <si>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</si>
  <si>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</si>
  <si>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</si>
  <si>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</si>
  <si>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</si>
  <si>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</si>
  <si>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</si>
  <si>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</si>
  <si>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</si>
  <si>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</si>
  <si>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</si>
  <si>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</si>
  <si>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</si>
  <si>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</si>
  <si>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</si>
  <si>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</si>
  <si>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</si>
  <si>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</si>
  <si>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</si>
  <si>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</si>
  <si>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</si>
  <si>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</si>
  <si>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</si>
  <si>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</si>
  <si>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</si>
  <si>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</si>
  <si>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</si>
  <si>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</si>
  <si>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</si>
  <si>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</si>
  <si>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</si>
  <si>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</si>
  <si>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</si>
  <si>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</si>
  <si>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</si>
  <si>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</si>
  <si>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</si>
  <si>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</si>
  <si>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</si>
  <si>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</si>
  <si>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04 3 01 40030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</si>
  <si>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</si>
  <si>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</si>
  <si>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</si>
  <si>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</si>
  <si>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2016 год</t>
  </si>
  <si>
    <t>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</si>
  <si>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</si>
  <si>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</si>
  <si>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</si>
  <si>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</si>
  <si>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</si>
  <si>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</si>
  <si>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</si>
  <si>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</si>
  <si>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</si>
  <si>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</si>
  <si>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</si>
  <si>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</si>
  <si>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</si>
  <si>
    <t>Перечень главных распорядителей, распорядителей средств  бюджета МО Новоладожского городского поселения на 2016 год</t>
  </si>
  <si>
    <t>Ведомственная структура расходов МО Новоладожского городского поселения  на 2016 год</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</si>
  <si>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</si>
  <si>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</si>
  <si>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</si>
  <si>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</si>
  <si>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04 1 01 09502</t>
  </si>
  <si>
    <t>04 1 01 09602</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</si>
</sst>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s>
  <fonts count="63">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2"/>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Arial Cyr"/>
      <family val="0"/>
    </font>
    <font>
      <b/>
      <sz val="10"/>
      <color indexed="10"/>
      <name val="Calibri"/>
      <family val="2"/>
    </font>
    <font>
      <sz val="10"/>
      <color indexed="10"/>
      <name val="Arial Cyr"/>
      <family val="0"/>
    </font>
    <font>
      <sz val="8"/>
      <color indexed="8"/>
      <name val="Calibri"/>
      <family val="2"/>
    </font>
    <font>
      <b/>
      <sz val="13"/>
      <color indexed="8"/>
      <name val="Times New Roman"/>
      <family val="1"/>
    </font>
    <font>
      <b/>
      <i/>
      <sz val="12"/>
      <color indexed="8"/>
      <name val="Times New Roman"/>
      <family val="1"/>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thin"/>
      <right style="thin"/>
      <top>
        <color indexed="63"/>
      </top>
      <bottom style="thin"/>
    </border>
    <border>
      <left style="medium"/>
      <right>
        <color indexed="63"/>
      </right>
      <top/>
      <bottom style="medium"/>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0"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50" fillId="4" borderId="0" applyNumberFormat="0" applyBorder="0" applyAlignment="0" applyProtection="0"/>
  </cellStyleXfs>
  <cellXfs count="498">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51"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2" fillId="0" borderId="0" xfId="0" applyFont="1" applyFill="1" applyAlignment="1">
      <alignment wrapText="1"/>
    </xf>
    <xf numFmtId="43"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52"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43" fontId="49" fillId="0" borderId="0" xfId="0" applyNumberFormat="1" applyFont="1" applyFill="1" applyAlignment="1">
      <alignment/>
    </xf>
    <xf numFmtId="0" fontId="53"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43"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6"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54" fillId="0" borderId="0" xfId="0" applyFont="1" applyFill="1" applyAlignment="1">
      <alignment/>
    </xf>
    <xf numFmtId="43" fontId="53"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0" fontId="18" fillId="0" borderId="11" xfId="0" applyFont="1" applyFill="1" applyBorder="1" applyAlignment="1">
      <alignment/>
    </xf>
    <xf numFmtId="43" fontId="19" fillId="0" borderId="0" xfId="0" applyNumberFormat="1" applyFont="1" applyFill="1" applyAlignment="1">
      <alignment/>
    </xf>
    <xf numFmtId="43"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43" fontId="17" fillId="0" borderId="0" xfId="0" applyNumberFormat="1" applyFont="1" applyFill="1" applyAlignment="1">
      <alignment/>
    </xf>
    <xf numFmtId="43" fontId="19" fillId="0" borderId="0" xfId="0" applyNumberFormat="1" applyFont="1" applyFill="1" applyAlignment="1">
      <alignment horizontal="center"/>
    </xf>
    <xf numFmtId="43" fontId="17" fillId="0" borderId="0" xfId="0" applyNumberFormat="1" applyFont="1" applyFill="1" applyAlignment="1">
      <alignment/>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5"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1" xfId="53" applyFont="1" applyFill="1" applyBorder="1" applyAlignment="1">
      <alignment horizontal="justify" vertical="center"/>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2"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84"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172" fontId="9" fillId="0" borderId="0" xfId="53" applyNumberFormat="1" applyFont="1" applyFill="1" applyAlignment="1">
      <alignment horizontal="right" vertical="center"/>
      <protection/>
    </xf>
    <xf numFmtId="0" fontId="9" fillId="0" borderId="0" xfId="53" applyFont="1" applyFill="1" applyAlignment="1">
      <alignment horizontal="right" vertical="center"/>
      <protection/>
    </xf>
    <xf numFmtId="0" fontId="9" fillId="0" borderId="0" xfId="53" applyFont="1" applyAlignment="1">
      <alignment horizontal="right" vertical="center"/>
      <protection/>
    </xf>
    <xf numFmtId="0" fontId="9" fillId="0" borderId="0" xfId="53" applyFont="1" applyFill="1" applyAlignment="1">
      <alignment horizontal="justify" vertical="center"/>
      <protection/>
    </xf>
    <xf numFmtId="0" fontId="11" fillId="0" borderId="0" xfId="53" applyFont="1" applyFill="1">
      <alignment/>
      <protection/>
    </xf>
    <xf numFmtId="0" fontId="11" fillId="0" borderId="0" xfId="53" applyFont="1" applyFill="1" applyAlignment="1">
      <alignment horizontal="center" vertical="center"/>
      <protection/>
    </xf>
    <xf numFmtId="0" fontId="11" fillId="0" borderId="0" xfId="53" applyFont="1" applyFill="1" applyAlignment="1">
      <alignment horizontal="justify" vertical="center"/>
      <protection/>
    </xf>
    <xf numFmtId="0" fontId="11" fillId="0" borderId="25" xfId="53" applyFont="1" applyFill="1" applyBorder="1" applyAlignment="1">
      <alignment horizontal="center" vertical="center" wrapText="1"/>
      <protection/>
    </xf>
    <xf numFmtId="0" fontId="11" fillId="0" borderId="37"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9" fillId="0" borderId="0" xfId="53" applyFont="1" applyFill="1" applyAlignment="1">
      <alignment vertical="top"/>
      <protection/>
    </xf>
    <xf numFmtId="0" fontId="9" fillId="0" borderId="11" xfId="53" applyNumberFormat="1" applyFont="1" applyFill="1" applyBorder="1" applyAlignment="1">
      <alignment horizontal="justify" vertical="center"/>
      <protection/>
    </xf>
    <xf numFmtId="0" fontId="9" fillId="0" borderId="11"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protection/>
    </xf>
    <xf numFmtId="0" fontId="9" fillId="0" borderId="0" xfId="53" applyFont="1" applyFill="1" applyBorder="1" applyAlignment="1">
      <alignment horizontal="center" vertical="center"/>
      <protection/>
    </xf>
    <xf numFmtId="0" fontId="9" fillId="0" borderId="0" xfId="53" applyFont="1" applyFill="1" applyBorder="1" applyAlignment="1">
      <alignment horizontal="justify" vertical="center"/>
      <protection/>
    </xf>
    <xf numFmtId="0" fontId="4" fillId="0" borderId="0" xfId="53" applyFont="1" applyFill="1" applyBorder="1" applyAlignment="1">
      <alignment horizontal="center" vertical="center" wrapText="1"/>
      <protection/>
    </xf>
    <xf numFmtId="0" fontId="4" fillId="0" borderId="0" xfId="53" applyFont="1" applyFill="1" applyBorder="1" applyAlignment="1">
      <alignment horizontal="justify" wrapText="1"/>
      <protection/>
    </xf>
    <xf numFmtId="0" fontId="9" fillId="0" borderId="0" xfId="53" applyFont="1" applyFill="1" applyBorder="1" applyAlignment="1">
      <alignment horizontal="justify" vertical="center" wrapText="1"/>
      <protection/>
    </xf>
    <xf numFmtId="49" fontId="11" fillId="0" borderId="0" xfId="53" applyNumberFormat="1" applyFont="1" applyFill="1" applyBorder="1" applyAlignment="1">
      <alignment horizontal="center" vertical="center"/>
      <protection/>
    </xf>
    <xf numFmtId="0" fontId="11" fillId="0" borderId="0" xfId="53" applyFont="1" applyFill="1" applyBorder="1" applyAlignment="1">
      <alignment horizontal="center" vertical="center"/>
      <protection/>
    </xf>
    <xf numFmtId="0" fontId="11" fillId="0" borderId="0" xfId="53" applyFont="1" applyFill="1" applyBorder="1" applyAlignment="1">
      <alignment horizontal="justify" vertical="center"/>
      <protection/>
    </xf>
    <xf numFmtId="0" fontId="9" fillId="0" borderId="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wrapText="1"/>
      <protection/>
    </xf>
    <xf numFmtId="0" fontId="9" fillId="0" borderId="0" xfId="53" applyFont="1" applyFill="1" applyBorder="1">
      <alignment/>
      <protection/>
    </xf>
    <xf numFmtId="0" fontId="9" fillId="0" borderId="0" xfId="53" applyNumberFormat="1" applyFont="1" applyFill="1" applyBorder="1" applyAlignment="1">
      <alignment horizontal="justify" vertical="center" wrapText="1"/>
      <protection/>
    </xf>
    <xf numFmtId="0" fontId="11" fillId="0" borderId="0" xfId="53" applyFont="1" applyFill="1" applyBorder="1" applyAlignment="1">
      <alignment horizontal="justify" vertical="center" wrapText="1"/>
      <protection/>
    </xf>
    <xf numFmtId="0" fontId="4" fillId="0" borderId="0" xfId="53" applyFont="1" applyFill="1" applyBorder="1" applyAlignment="1">
      <alignment horizontal="left" wrapText="1"/>
      <protection/>
    </xf>
    <xf numFmtId="0" fontId="4" fillId="0" borderId="0" xfId="53" applyFont="1" applyFill="1" applyBorder="1" applyAlignment="1">
      <alignment horizontal="left" vertical="center" wrapText="1"/>
      <protection/>
    </xf>
    <xf numFmtId="0" fontId="9" fillId="0" borderId="0" xfId="53" applyFont="1" applyFill="1" applyBorder="1" applyAlignment="1">
      <alignment vertical="center"/>
      <protection/>
    </xf>
    <xf numFmtId="0" fontId="9" fillId="0" borderId="0" xfId="53" applyFont="1">
      <alignment/>
      <protection/>
    </xf>
    <xf numFmtId="0" fontId="9" fillId="0" borderId="0" xfId="53" applyFont="1" applyFill="1" applyAlignment="1">
      <alignment/>
      <protection/>
    </xf>
    <xf numFmtId="172" fontId="4" fillId="0" borderId="0" xfId="53" applyNumberFormat="1" applyFont="1" applyAlignment="1">
      <alignment horizontal="right" vertical="center"/>
      <protection/>
    </xf>
    <xf numFmtId="0" fontId="4" fillId="0" borderId="0" xfId="53" applyFont="1" applyAlignment="1">
      <alignment horizontal="right" vertical="center"/>
      <protection/>
    </xf>
    <xf numFmtId="0" fontId="9" fillId="0" borderId="0" xfId="53" applyFont="1" applyFill="1" applyAlignment="1">
      <alignment horizontal="right"/>
      <protection/>
    </xf>
    <xf numFmtId="0" fontId="4" fillId="0" borderId="0" xfId="53" applyFont="1" applyFill="1" applyAlignment="1">
      <alignment horizontal="right"/>
      <protection/>
    </xf>
    <xf numFmtId="0" fontId="9" fillId="0" borderId="0" xfId="53" applyFont="1" applyAlignment="1">
      <alignment/>
      <protection/>
    </xf>
    <xf numFmtId="0" fontId="9" fillId="0" borderId="0" xfId="53" applyFont="1" applyFill="1" applyAlignment="1">
      <alignment horizontal="center"/>
      <protection/>
    </xf>
    <xf numFmtId="0" fontId="5" fillId="0" borderId="0" xfId="53" applyFont="1">
      <alignment/>
      <protection/>
    </xf>
    <xf numFmtId="0" fontId="2" fillId="0" borderId="25" xfId="53" applyFont="1" applyFill="1" applyBorder="1" applyAlignment="1">
      <alignment horizontal="center" wrapText="1"/>
      <protection/>
    </xf>
    <xf numFmtId="0" fontId="2" fillId="0" borderId="0" xfId="53" applyFont="1" applyAlignment="1">
      <alignment wrapText="1"/>
      <protection/>
    </xf>
    <xf numFmtId="49" fontId="32" fillId="0" borderId="13" xfId="53" applyNumberFormat="1" applyFont="1" applyFill="1" applyBorder="1" applyAlignment="1">
      <alignment horizontal="center"/>
      <protection/>
    </xf>
    <xf numFmtId="0" fontId="32" fillId="0" borderId="12" xfId="53" applyFont="1" applyFill="1" applyBorder="1" applyAlignment="1">
      <alignment horizontal="center"/>
      <protection/>
    </xf>
    <xf numFmtId="0" fontId="32" fillId="0" borderId="12" xfId="53" applyFont="1" applyFill="1" applyBorder="1">
      <alignment/>
      <protection/>
    </xf>
    <xf numFmtId="0" fontId="32" fillId="0" borderId="0" xfId="53" applyFont="1">
      <alignment/>
      <protection/>
    </xf>
    <xf numFmtId="0" fontId="32" fillId="0" borderId="12" xfId="53" applyFont="1" applyFill="1" applyBorder="1" applyAlignment="1">
      <alignment wrapText="1"/>
      <protection/>
    </xf>
    <xf numFmtId="0" fontId="32" fillId="0" borderId="38" xfId="53" applyFont="1" applyBorder="1" applyAlignment="1">
      <alignment horizontal="center"/>
      <protection/>
    </xf>
    <xf numFmtId="0" fontId="32" fillId="0" borderId="31" xfId="53" applyFont="1" applyFill="1" applyBorder="1" applyAlignment="1">
      <alignment horizontal="center"/>
      <protection/>
    </xf>
    <xf numFmtId="0" fontId="32" fillId="0" borderId="31" xfId="53" applyFont="1" applyFill="1" applyBorder="1">
      <alignment/>
      <protection/>
    </xf>
    <xf numFmtId="0" fontId="32" fillId="0" borderId="0" xfId="53" applyFont="1" applyFill="1" applyAlignment="1">
      <alignment horizontal="center"/>
      <protection/>
    </xf>
    <xf numFmtId="0" fontId="32" fillId="0" borderId="0" xfId="53" applyFont="1" applyFill="1">
      <alignment/>
      <protection/>
    </xf>
    <xf numFmtId="0" fontId="9" fillId="0" borderId="0" xfId="53" applyFont="1" applyAlignment="1">
      <alignment horizontal="center"/>
      <protection/>
    </xf>
    <xf numFmtId="180"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6"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55" fillId="0" borderId="0" xfId="53" applyNumberFormat="1" applyFont="1" applyFill="1" applyAlignment="1">
      <alignment vertical="center"/>
      <protection/>
    </xf>
    <xf numFmtId="4" fontId="9" fillId="0" borderId="0" xfId="53" applyNumberFormat="1" applyFont="1" applyFill="1" applyAlignment="1">
      <alignment vertical="center"/>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55"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180" fontId="7" fillId="0" borderId="0" xfId="53" applyNumberFormat="1" applyFont="1" applyFill="1">
      <alignment/>
      <protection/>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43" fontId="11" fillId="0" borderId="11" xfId="63" applyNumberFormat="1" applyFont="1" applyFill="1" applyBorder="1" applyAlignment="1">
      <alignment vertical="center" wrapText="1"/>
    </xf>
    <xf numFmtId="43"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39" xfId="53" applyFont="1" applyFill="1" applyBorder="1" applyAlignment="1">
      <alignment vertical="center"/>
      <protection/>
    </xf>
    <xf numFmtId="0" fontId="9" fillId="0" borderId="40"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53" fillId="0" borderId="0" xfId="0" applyNumberFormat="1" applyFont="1" applyFill="1" applyAlignment="1">
      <alignment horizontal="left"/>
    </xf>
    <xf numFmtId="43" fontId="7" fillId="0" borderId="0" xfId="63" applyNumberFormat="1" applyFont="1" applyFill="1" applyAlignment="1">
      <alignment horizontal="right" vertical="center"/>
    </xf>
    <xf numFmtId="43" fontId="9" fillId="0" borderId="0" xfId="53" applyNumberFormat="1" applyFont="1" applyFill="1" applyAlignment="1">
      <alignment horizontal="right" vertical="center"/>
      <protection/>
    </xf>
    <xf numFmtId="43" fontId="7" fillId="0" borderId="0" xfId="63" applyNumberFormat="1" applyFont="1" applyFill="1" applyAlignment="1">
      <alignment vertical="center"/>
    </xf>
    <xf numFmtId="43" fontId="16" fillId="0" borderId="0" xfId="63" applyNumberFormat="1" applyFont="1" applyFill="1" applyAlignment="1">
      <alignment vertical="center"/>
    </xf>
    <xf numFmtId="43" fontId="2" fillId="0" borderId="11" xfId="63" applyNumberFormat="1" applyFont="1" applyFill="1" applyBorder="1" applyAlignment="1">
      <alignment vertical="center" wrapText="1"/>
    </xf>
    <xf numFmtId="43" fontId="3" fillId="0" borderId="11" xfId="63" applyNumberFormat="1" applyFont="1" applyFill="1" applyBorder="1" applyAlignment="1">
      <alignment vertical="center" wrapText="1"/>
    </xf>
    <xf numFmtId="43" fontId="14" fillId="0" borderId="11" xfId="63" applyNumberFormat="1" applyFont="1" applyFill="1" applyBorder="1" applyAlignment="1">
      <alignment vertical="center" wrapText="1"/>
    </xf>
    <xf numFmtId="43" fontId="7" fillId="0" borderId="11" xfId="63" applyNumberFormat="1" applyFont="1" applyFill="1" applyBorder="1" applyAlignment="1">
      <alignment vertical="center" wrapText="1"/>
    </xf>
    <xf numFmtId="43" fontId="2" fillId="0" borderId="11" xfId="63" applyNumberFormat="1" applyFont="1" applyFill="1" applyBorder="1" applyAlignment="1">
      <alignment vertical="center"/>
    </xf>
    <xf numFmtId="43" fontId="9" fillId="0" borderId="11" xfId="63" applyNumberFormat="1" applyFont="1" applyFill="1" applyBorder="1" applyAlignment="1">
      <alignment vertical="center" wrapText="1"/>
    </xf>
    <xf numFmtId="43" fontId="3" fillId="0" borderId="11" xfId="63" applyNumberFormat="1" applyFont="1" applyFill="1" applyBorder="1" applyAlignment="1">
      <alignment vertical="center"/>
    </xf>
    <xf numFmtId="43" fontId="14" fillId="0" borderId="11" xfId="63" applyNumberFormat="1" applyFont="1" applyFill="1" applyBorder="1" applyAlignment="1">
      <alignment vertical="center"/>
    </xf>
    <xf numFmtId="43" fontId="2" fillId="0" borderId="11" xfId="63" applyNumberFormat="1" applyFont="1" applyFill="1" applyBorder="1" applyAlignment="1">
      <alignment horizontal="center" vertical="center" wrapText="1"/>
    </xf>
    <xf numFmtId="43" fontId="3" fillId="0" borderId="11" xfId="63" applyNumberFormat="1" applyFont="1" applyFill="1" applyBorder="1" applyAlignment="1">
      <alignment horizontal="center" vertical="center"/>
    </xf>
    <xf numFmtId="43" fontId="22" fillId="0" borderId="11" xfId="63" applyNumberFormat="1" applyFont="1" applyFill="1" applyBorder="1" applyAlignment="1">
      <alignment vertical="center"/>
    </xf>
    <xf numFmtId="43" fontId="57" fillId="0" borderId="0" xfId="63" applyNumberFormat="1" applyFont="1" applyFill="1" applyAlignment="1">
      <alignment vertical="center"/>
    </xf>
    <xf numFmtId="43" fontId="18" fillId="0" borderId="0" xfId="63" applyNumberFormat="1" applyFont="1" applyFill="1" applyAlignment="1">
      <alignment vertical="center"/>
    </xf>
    <xf numFmtId="182" fontId="58" fillId="0" borderId="0" xfId="53" applyNumberFormat="1" applyFont="1" applyFill="1" applyBorder="1" applyAlignment="1">
      <alignment horizontal="center" vertical="center"/>
      <protection/>
    </xf>
    <xf numFmtId="43" fontId="59" fillId="0" borderId="0" xfId="0" applyNumberFormat="1" applyFont="1" applyFill="1" applyAlignment="1">
      <alignment vertical="center"/>
    </xf>
    <xf numFmtId="43"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9" fontId="11" fillId="0" borderId="10" xfId="0" applyNumberFormat="1" applyFont="1" applyFill="1" applyBorder="1" applyAlignment="1">
      <alignment vertical="center" wrapText="1"/>
    </xf>
    <xf numFmtId="49" fontId="11" fillId="0" borderId="41"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4" fontId="9" fillId="0" borderId="0" xfId="53" applyNumberFormat="1" applyFont="1" applyFill="1">
      <alignment/>
      <protection/>
    </xf>
    <xf numFmtId="0" fontId="7" fillId="0" borderId="0" xfId="0" applyFont="1" applyAlignment="1">
      <alignment/>
    </xf>
    <xf numFmtId="4" fontId="51" fillId="0" borderId="0" xfId="0" applyNumberFormat="1" applyFont="1" applyFill="1" applyAlignment="1">
      <alignment/>
    </xf>
    <xf numFmtId="181" fontId="16" fillId="0" borderId="0" xfId="0" applyNumberFormat="1" applyFont="1" applyFill="1" applyAlignment="1">
      <alignment/>
    </xf>
    <xf numFmtId="4" fontId="53" fillId="0" borderId="0" xfId="0" applyNumberFormat="1" applyFont="1" applyFill="1" applyAlignment="1">
      <alignment horizontal="center" vertical="center"/>
    </xf>
    <xf numFmtId="190" fontId="27" fillId="0" borderId="0" xfId="53" applyNumberFormat="1" applyFont="1" applyAlignment="1">
      <alignment vertical="center"/>
      <protection/>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49" fontId="33" fillId="0" borderId="10" xfId="53" applyNumberFormat="1" applyFont="1" applyFill="1" applyBorder="1" applyAlignment="1">
      <alignment horizontal="center" vertical="center" wrapText="1"/>
      <protection/>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10" fillId="0" borderId="25" xfId="53" applyNumberFormat="1" applyFont="1" applyFill="1" applyBorder="1" applyAlignment="1">
      <alignment horizontal="center" vertical="center"/>
      <protection/>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4" fontId="55" fillId="0" borderId="0" xfId="53" applyNumberFormat="1" applyFont="1" applyAlignment="1">
      <alignment vertical="center"/>
      <protection/>
    </xf>
    <xf numFmtId="43" fontId="7" fillId="0" borderId="0" xfId="63" applyNumberFormat="1" applyFont="1" applyFill="1" applyAlignment="1">
      <alignment horizontal="center" vertical="center"/>
    </xf>
    <xf numFmtId="43" fontId="9" fillId="0" borderId="11" xfId="63" applyNumberFormat="1" applyFont="1" applyFill="1" applyBorder="1" applyAlignment="1">
      <alignment horizontal="center" vertical="center" wrapText="1"/>
    </xf>
    <xf numFmtId="43" fontId="7" fillId="0" borderId="11" xfId="63" applyNumberFormat="1" applyFont="1" applyFill="1" applyBorder="1" applyAlignment="1">
      <alignment horizontal="center" vertical="center"/>
    </xf>
    <xf numFmtId="43" fontId="7" fillId="0" borderId="11" xfId="63" applyNumberFormat="1" applyFont="1" applyFill="1" applyBorder="1" applyAlignment="1">
      <alignment horizontal="center" vertical="center" wrapText="1"/>
    </xf>
    <xf numFmtId="43" fontId="53" fillId="0" borderId="0" xfId="63" applyNumberFormat="1" applyFont="1" applyFill="1" applyAlignment="1">
      <alignment horizontal="center" vertical="center"/>
    </xf>
    <xf numFmtId="43" fontId="9" fillId="0" borderId="0" xfId="63" applyNumberFormat="1" applyFont="1" applyFill="1" applyBorder="1" applyAlignment="1">
      <alignment horizontal="center" vertical="center" wrapText="1"/>
    </xf>
    <xf numFmtId="43" fontId="16" fillId="0" borderId="0" xfId="63" applyNumberFormat="1" applyFont="1" applyFill="1" applyAlignment="1">
      <alignment horizontal="center" vertical="center"/>
    </xf>
    <xf numFmtId="4" fontId="10" fillId="0" borderId="33" xfId="53" applyNumberFormat="1" applyFont="1" applyBorder="1" applyAlignment="1">
      <alignment horizontal="center" vertical="center"/>
      <protection/>
    </xf>
    <xf numFmtId="4" fontId="33"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15" xfId="53" applyNumberFormat="1" applyFont="1" applyFill="1" applyBorder="1" applyAlignment="1">
      <alignment horizontal="center" vertical="center"/>
      <protection/>
    </xf>
    <xf numFmtId="4" fontId="60" fillId="0" borderId="29" xfId="53" applyNumberFormat="1" applyFont="1" applyFill="1" applyBorder="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61"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2"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0" fontId="5" fillId="0" borderId="0" xfId="53" applyFont="1" applyFill="1" applyAlignment="1">
      <alignment horizontal="center" vertical="center"/>
      <protection/>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38"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0" fontId="10" fillId="0" borderId="0" xfId="53" applyFont="1" applyFill="1" applyAlignment="1">
      <alignment horizontal="center" wrapText="1"/>
      <protection/>
    </xf>
    <xf numFmtId="4" fontId="55" fillId="0" borderId="0" xfId="53" applyNumberFormat="1" applyFont="1" applyFill="1" applyAlignment="1">
      <alignment horizontal="center"/>
      <protection/>
    </xf>
    <xf numFmtId="0" fontId="55" fillId="0" borderId="0" xfId="53" applyFont="1" applyFill="1" applyAlignment="1">
      <alignment horizontal="center"/>
      <protection/>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5" fillId="0" borderId="0" xfId="53" applyFont="1" applyFill="1" applyAlignment="1">
      <alignment horizontal="center" vertical="center" wrapText="1"/>
      <protection/>
    </xf>
    <xf numFmtId="0" fontId="11" fillId="0" borderId="24" xfId="53" applyFont="1" applyFill="1" applyBorder="1" applyAlignment="1">
      <alignment horizontal="center" vertical="center"/>
      <protection/>
    </xf>
    <xf numFmtId="0" fontId="11" fillId="0" borderId="42" xfId="53" applyFont="1" applyFill="1" applyBorder="1" applyAlignment="1">
      <alignment horizontal="center" vertical="center"/>
      <protection/>
    </xf>
    <xf numFmtId="0" fontId="11" fillId="0" borderId="15"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5" fillId="0" borderId="0" xfId="53" applyFont="1" applyAlignment="1">
      <alignment horizontal="center" vertical="center" wrapText="1"/>
      <protection/>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7"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43"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xf numFmtId="0" fontId="10" fillId="0" borderId="0" xfId="53" applyFont="1" applyAlignment="1">
      <alignment horizontal="center" wrapText="1"/>
      <protection/>
    </xf>
    <xf numFmtId="0" fontId="12" fillId="0" borderId="0" xfId="53" applyFont="1" applyAlignment="1">
      <alignment horizont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5" sqref="C5"/>
    </sheetView>
  </sheetViews>
  <sheetFormatPr defaultColWidth="10.00390625" defaultRowHeight="15"/>
  <cols>
    <col min="1" max="1" width="36.8515625" style="176" customWidth="1"/>
    <col min="2" max="2" width="68.57421875" style="176" customWidth="1"/>
    <col min="3" max="3" width="17.57421875" style="328" customWidth="1"/>
    <col min="4" max="4" width="18.00390625" style="176" customWidth="1"/>
    <col min="5" max="16384" width="10.00390625" style="176" customWidth="1"/>
  </cols>
  <sheetData>
    <row r="1" ht="12.75">
      <c r="C1" s="114" t="s">
        <v>68</v>
      </c>
    </row>
    <row r="2" ht="12.75">
      <c r="C2" s="114" t="s">
        <v>67</v>
      </c>
    </row>
    <row r="3" ht="12.75">
      <c r="C3" s="114" t="s">
        <v>131</v>
      </c>
    </row>
    <row r="4" ht="12.75">
      <c r="C4" s="114" t="s">
        <v>378</v>
      </c>
    </row>
    <row r="5" ht="12.75">
      <c r="C5" s="114" t="s">
        <v>320</v>
      </c>
    </row>
    <row r="7" spans="1:3" s="177" customFormat="1" ht="63" customHeight="1">
      <c r="A7" s="460" t="s">
        <v>732</v>
      </c>
      <c r="B7" s="460"/>
      <c r="C7" s="460"/>
    </row>
    <row r="8" spans="1:3" ht="18" thickBot="1">
      <c r="A8" s="178"/>
      <c r="B8" s="178"/>
      <c r="C8" s="318"/>
    </row>
    <row r="9" spans="1:3" ht="18">
      <c r="A9" s="179" t="s">
        <v>321</v>
      </c>
      <c r="B9" s="461" t="s">
        <v>322</v>
      </c>
      <c r="C9" s="319" t="s">
        <v>323</v>
      </c>
    </row>
    <row r="10" spans="1:3" ht="18" thickBot="1">
      <c r="A10" s="180" t="s">
        <v>324</v>
      </c>
      <c r="B10" s="462"/>
      <c r="C10" s="320" t="s">
        <v>325</v>
      </c>
    </row>
    <row r="11" spans="1:3" s="183" customFormat="1" ht="42" customHeight="1">
      <c r="A11" s="181" t="s">
        <v>326</v>
      </c>
      <c r="B11" s="182" t="s">
        <v>327</v>
      </c>
      <c r="C11" s="321">
        <f>('Пр.2. Доходы'!C11-'Пр.2. Доходы'!C17)*0.05</f>
        <v>1984.86</v>
      </c>
    </row>
    <row r="12" spans="1:3" s="183" customFormat="1" ht="42" customHeight="1" hidden="1">
      <c r="A12" s="184" t="s">
        <v>328</v>
      </c>
      <c r="B12" s="185" t="s">
        <v>329</v>
      </c>
      <c r="C12" s="322">
        <f>'[1]Пр.2 Дох.'!C11*0.05</f>
        <v>2045.9650000000001</v>
      </c>
    </row>
    <row r="13" spans="1:3" s="186" customFormat="1" ht="54" customHeight="1" hidden="1">
      <c r="A13" s="181" t="s">
        <v>330</v>
      </c>
      <c r="B13" s="182" t="s">
        <v>331</v>
      </c>
      <c r="C13" s="321">
        <f>C14-C15</f>
        <v>0</v>
      </c>
    </row>
    <row r="14" spans="1:3" s="186" customFormat="1" ht="62.25" customHeight="1" hidden="1">
      <c r="A14" s="187" t="s">
        <v>332</v>
      </c>
      <c r="B14" s="188" t="s">
        <v>333</v>
      </c>
      <c r="C14" s="322"/>
    </row>
    <row r="15" spans="1:3" s="186" customFormat="1" ht="54.75" customHeight="1" hidden="1">
      <c r="A15" s="187" t="s">
        <v>334</v>
      </c>
      <c r="B15" s="188" t="s">
        <v>335</v>
      </c>
      <c r="C15" s="322"/>
    </row>
    <row r="16" spans="1:3" s="186" customFormat="1" ht="17.25">
      <c r="A16" s="189"/>
      <c r="B16" s="189"/>
      <c r="C16" s="321"/>
    </row>
    <row r="17" spans="1:4" s="186" customFormat="1" ht="34.5">
      <c r="A17" s="189" t="s">
        <v>336</v>
      </c>
      <c r="B17" s="182" t="s">
        <v>337</v>
      </c>
      <c r="C17" s="321">
        <f>11526.14-0.00293-68+1050.57729-46.5</f>
        <v>12462.214359999998</v>
      </c>
      <c r="D17" s="317"/>
    </row>
    <row r="18" spans="1:3" s="186" customFormat="1" ht="17.25">
      <c r="A18" s="189"/>
      <c r="B18" s="189"/>
      <c r="C18" s="321"/>
    </row>
    <row r="19" spans="1:3" ht="42" customHeight="1" hidden="1">
      <c r="A19" s="189" t="s">
        <v>338</v>
      </c>
      <c r="B19" s="190" t="s">
        <v>339</v>
      </c>
      <c r="C19" s="321">
        <f>C23-C24+C21</f>
        <v>0</v>
      </c>
    </row>
    <row r="20" spans="1:3" ht="13.5" customHeight="1" hidden="1">
      <c r="A20" s="189"/>
      <c r="B20" s="190"/>
      <c r="C20" s="321"/>
    </row>
    <row r="21" spans="1:3" s="177" customFormat="1" ht="54" hidden="1">
      <c r="A21" s="187" t="s">
        <v>340</v>
      </c>
      <c r="B21" s="188" t="s">
        <v>341</v>
      </c>
      <c r="C21" s="322"/>
    </row>
    <row r="22" spans="1:3" s="177" customFormat="1" ht="18" hidden="1">
      <c r="A22" s="187"/>
      <c r="B22" s="188"/>
      <c r="C22" s="322"/>
    </row>
    <row r="23" spans="1:3" s="177" customFormat="1" ht="62.25" customHeight="1" hidden="1">
      <c r="A23" s="187" t="s">
        <v>342</v>
      </c>
      <c r="B23" s="188" t="s">
        <v>343</v>
      </c>
      <c r="C23" s="322"/>
    </row>
    <row r="24" spans="1:3" s="177" customFormat="1" ht="39" customHeight="1" hidden="1">
      <c r="A24" s="187" t="s">
        <v>344</v>
      </c>
      <c r="B24" s="188" t="s">
        <v>345</v>
      </c>
      <c r="C24" s="322"/>
    </row>
    <row r="25" spans="1:3" s="177" customFormat="1" ht="39" customHeight="1" hidden="1">
      <c r="A25" s="191"/>
      <c r="B25" s="192"/>
      <c r="C25" s="323"/>
    </row>
    <row r="26" spans="1:3" ht="39" customHeight="1" hidden="1">
      <c r="A26" s="189" t="s">
        <v>346</v>
      </c>
      <c r="B26" s="190" t="s">
        <v>347</v>
      </c>
      <c r="C26" s="321">
        <f>C28</f>
        <v>0</v>
      </c>
    </row>
    <row r="27" spans="1:3" s="177" customFormat="1" ht="39" customHeight="1" hidden="1">
      <c r="A27" s="191"/>
      <c r="B27" s="192"/>
      <c r="C27" s="323"/>
    </row>
    <row r="28" spans="1:3" s="177" customFormat="1" ht="39" customHeight="1" hidden="1">
      <c r="A28" s="191" t="s">
        <v>348</v>
      </c>
      <c r="B28" s="192" t="s">
        <v>349</v>
      </c>
      <c r="C28" s="323"/>
    </row>
    <row r="29" spans="1:3" s="177" customFormat="1" ht="39" customHeight="1" hidden="1">
      <c r="A29" s="191"/>
      <c r="B29" s="192"/>
      <c r="C29" s="323"/>
    </row>
    <row r="30" spans="1:4" s="177" customFormat="1" ht="39" customHeight="1" thickBot="1">
      <c r="A30" s="193"/>
      <c r="B30" s="194" t="s">
        <v>350</v>
      </c>
      <c r="C30" s="443">
        <f>C11+C17</f>
        <v>14447.074359999999</v>
      </c>
      <c r="D30" s="415"/>
    </row>
    <row r="31" spans="1:3" ht="12.75">
      <c r="A31" s="195"/>
      <c r="B31" s="195"/>
      <c r="C31" s="326"/>
    </row>
    <row r="32" spans="1:3" ht="12">
      <c r="A32" s="196"/>
      <c r="B32" s="196"/>
      <c r="C32" s="400"/>
    </row>
    <row r="33" spans="1:3" s="177" customFormat="1" ht="12.75">
      <c r="A33" s="196"/>
      <c r="B33" s="196"/>
      <c r="C33" s="325"/>
    </row>
    <row r="34" spans="1:3" s="177" customFormat="1" ht="12.75">
      <c r="A34" s="195"/>
      <c r="B34" s="195"/>
      <c r="C34" s="326"/>
    </row>
    <row r="35" spans="1:3" s="177" customFormat="1" ht="12.75">
      <c r="A35" s="195"/>
      <c r="B35" s="197"/>
      <c r="C35" s="324"/>
    </row>
    <row r="36" spans="1:3" ht="12.75">
      <c r="A36" s="195"/>
      <c r="B36" s="197"/>
      <c r="C36" s="324"/>
    </row>
    <row r="37" spans="1:3" ht="18">
      <c r="A37" s="198"/>
      <c r="B37" s="199"/>
      <c r="C37" s="327"/>
    </row>
    <row r="46" ht="12">
      <c r="B46" s="176" t="s">
        <v>351</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F61"/>
  <sheetViews>
    <sheetView tabSelected="1" zoomScalePageLayoutView="0" workbookViewId="0" topLeftCell="A4">
      <selection activeCell="B8" sqref="B8"/>
    </sheetView>
  </sheetViews>
  <sheetFormatPr defaultColWidth="10.140625" defaultRowHeight="15"/>
  <cols>
    <col min="1" max="1" width="20.57421875" style="200" customWidth="1"/>
    <col min="2" max="2" width="49.28125" style="403" customWidth="1"/>
    <col min="3" max="3" width="14.7109375" style="351" customWidth="1"/>
    <col min="4" max="4" width="7.57421875" style="200" hidden="1" customWidth="1"/>
    <col min="5" max="5" width="6.57421875" style="200" hidden="1" customWidth="1"/>
    <col min="6" max="16384" width="10.140625" style="200" customWidth="1"/>
  </cols>
  <sheetData>
    <row r="1" ht="12.75">
      <c r="C1" s="329" t="s">
        <v>68</v>
      </c>
    </row>
    <row r="2" ht="12.75">
      <c r="C2" s="329" t="s">
        <v>67</v>
      </c>
    </row>
    <row r="3" ht="12.75">
      <c r="C3" s="114" t="s">
        <v>131</v>
      </c>
    </row>
    <row r="4" ht="12.75">
      <c r="C4" s="114" t="s">
        <v>379</v>
      </c>
    </row>
    <row r="5" ht="12.75">
      <c r="C5" s="329" t="s">
        <v>352</v>
      </c>
    </row>
    <row r="7" spans="1:3" ht="48" customHeight="1">
      <c r="A7" s="465" t="s">
        <v>753</v>
      </c>
      <c r="B7" s="465"/>
      <c r="C7" s="465"/>
    </row>
    <row r="8" spans="1:3" ht="13.5" thickBot="1">
      <c r="A8" s="201"/>
      <c r="B8" s="404"/>
      <c r="C8" s="331"/>
    </row>
    <row r="9" spans="1:3" ht="12.75">
      <c r="A9" s="202" t="s">
        <v>321</v>
      </c>
      <c r="B9" s="463" t="s">
        <v>353</v>
      </c>
      <c r="C9" s="332" t="s">
        <v>323</v>
      </c>
    </row>
    <row r="10" spans="1:3" ht="13.5" thickBot="1">
      <c r="A10" s="203" t="s">
        <v>324</v>
      </c>
      <c r="B10" s="464"/>
      <c r="C10" s="333" t="s">
        <v>354</v>
      </c>
    </row>
    <row r="11" spans="1:6" ht="16.5" thickBot="1">
      <c r="A11" s="204" t="s">
        <v>355</v>
      </c>
      <c r="B11" s="406" t="s">
        <v>356</v>
      </c>
      <c r="C11" s="334">
        <f>C12+C23+C26+C17+C38+C45+C52+C55+C43+C35</f>
        <v>41497.2</v>
      </c>
      <c r="F11" s="410"/>
    </row>
    <row r="12" spans="1:3" ht="13.5" thickBot="1">
      <c r="A12" s="205" t="s">
        <v>357</v>
      </c>
      <c r="B12" s="223" t="s">
        <v>358</v>
      </c>
      <c r="C12" s="335">
        <f>C13</f>
        <v>9796.8</v>
      </c>
    </row>
    <row r="13" spans="1:3" ht="12.75">
      <c r="A13" s="206" t="s">
        <v>359</v>
      </c>
      <c r="B13" s="229" t="s">
        <v>360</v>
      </c>
      <c r="C13" s="336">
        <f>C14+C15+C16</f>
        <v>9796.8</v>
      </c>
    </row>
    <row r="14" spans="1:3" ht="78">
      <c r="A14" s="206" t="s">
        <v>361</v>
      </c>
      <c r="B14" s="207" t="s">
        <v>362</v>
      </c>
      <c r="C14" s="337">
        <v>9636.8</v>
      </c>
    </row>
    <row r="15" spans="1:3" ht="103.5">
      <c r="A15" s="206" t="s">
        <v>363</v>
      </c>
      <c r="B15" s="208" t="s">
        <v>0</v>
      </c>
      <c r="C15" s="338">
        <v>100</v>
      </c>
    </row>
    <row r="16" spans="1:3" ht="52.5" thickBot="1">
      <c r="A16" s="206" t="s">
        <v>1</v>
      </c>
      <c r="B16" s="209" t="s">
        <v>2</v>
      </c>
      <c r="C16" s="338">
        <v>60</v>
      </c>
    </row>
    <row r="17" spans="1:4" ht="39" thickBot="1">
      <c r="A17" s="205" t="s">
        <v>3</v>
      </c>
      <c r="B17" s="223" t="s">
        <v>4</v>
      </c>
      <c r="C17" s="335">
        <f>C18</f>
        <v>1800</v>
      </c>
      <c r="D17" s="210">
        <f>C17-D18</f>
        <v>240.5999999999999</v>
      </c>
    </row>
    <row r="18" spans="1:4" ht="29.25" customHeight="1" thickBot="1">
      <c r="A18" s="211" t="s">
        <v>5</v>
      </c>
      <c r="B18" s="356" t="s">
        <v>6</v>
      </c>
      <c r="C18" s="339">
        <f>C19+C20+C21+C22</f>
        <v>1800</v>
      </c>
      <c r="D18" s="200">
        <f>D19+D20+D21+D22</f>
        <v>1559.4</v>
      </c>
    </row>
    <row r="19" spans="1:4" ht="51.75">
      <c r="A19" s="212" t="s">
        <v>7</v>
      </c>
      <c r="B19" s="213" t="s">
        <v>8</v>
      </c>
      <c r="C19" s="340">
        <v>500</v>
      </c>
      <c r="D19" s="200">
        <v>400</v>
      </c>
    </row>
    <row r="20" spans="1:4" ht="64.5">
      <c r="A20" s="212" t="s">
        <v>9</v>
      </c>
      <c r="B20" s="207" t="s">
        <v>10</v>
      </c>
      <c r="C20" s="337">
        <v>150</v>
      </c>
      <c r="D20" s="200">
        <v>200</v>
      </c>
    </row>
    <row r="21" spans="1:4" ht="64.5">
      <c r="A21" s="212" t="s">
        <v>11</v>
      </c>
      <c r="B21" s="214" t="s">
        <v>12</v>
      </c>
      <c r="C21" s="337">
        <v>1100</v>
      </c>
      <c r="D21" s="200">
        <v>924.4</v>
      </c>
    </row>
    <row r="22" spans="1:4" ht="52.5" thickBot="1">
      <c r="A22" s="212" t="s">
        <v>13</v>
      </c>
      <c r="B22" s="215" t="s">
        <v>381</v>
      </c>
      <c r="C22" s="341">
        <v>50</v>
      </c>
      <c r="D22" s="200">
        <v>35</v>
      </c>
    </row>
    <row r="23" spans="1:3" ht="13.5" thickBot="1">
      <c r="A23" s="205" t="s">
        <v>382</v>
      </c>
      <c r="B23" s="223" t="s">
        <v>383</v>
      </c>
      <c r="C23" s="335">
        <f>C24</f>
        <v>51.5</v>
      </c>
    </row>
    <row r="24" spans="1:3" ht="12.75">
      <c r="A24" s="206" t="s">
        <v>384</v>
      </c>
      <c r="B24" s="229" t="s">
        <v>385</v>
      </c>
      <c r="C24" s="336">
        <f>C25</f>
        <v>51.5</v>
      </c>
    </row>
    <row r="25" spans="1:3" ht="13.5" thickBot="1">
      <c r="A25" s="206" t="s">
        <v>587</v>
      </c>
      <c r="B25" s="209" t="s">
        <v>385</v>
      </c>
      <c r="C25" s="338">
        <v>51.5</v>
      </c>
    </row>
    <row r="26" spans="1:3" ht="13.5" thickBot="1">
      <c r="A26" s="205" t="s">
        <v>386</v>
      </c>
      <c r="B26" s="216" t="s">
        <v>387</v>
      </c>
      <c r="C26" s="335">
        <f>C27+C29+C32</f>
        <v>6053.9</v>
      </c>
    </row>
    <row r="27" spans="1:3" ht="13.5" thickBot="1">
      <c r="A27" s="206" t="s">
        <v>388</v>
      </c>
      <c r="B27" s="217" t="s">
        <v>389</v>
      </c>
      <c r="C27" s="342">
        <f>C28</f>
        <v>653.9</v>
      </c>
    </row>
    <row r="28" spans="1:3" ht="39">
      <c r="A28" s="206" t="s">
        <v>588</v>
      </c>
      <c r="B28" s="218" t="s">
        <v>390</v>
      </c>
      <c r="C28" s="343">
        <v>653.9</v>
      </c>
    </row>
    <row r="29" spans="1:3" ht="13.5" hidden="1" thickBot="1">
      <c r="A29" s="206" t="s">
        <v>391</v>
      </c>
      <c r="B29" s="219" t="s">
        <v>392</v>
      </c>
      <c r="C29" s="344">
        <f>C30+C31</f>
        <v>0</v>
      </c>
    </row>
    <row r="30" spans="1:3" ht="12.75" hidden="1">
      <c r="A30" s="206" t="s">
        <v>393</v>
      </c>
      <c r="B30" s="220" t="s">
        <v>394</v>
      </c>
      <c r="C30" s="345">
        <v>0</v>
      </c>
    </row>
    <row r="31" spans="1:3" ht="12.75" hidden="1">
      <c r="A31" s="206" t="s">
        <v>395</v>
      </c>
      <c r="B31" s="221" t="s">
        <v>396</v>
      </c>
      <c r="C31" s="346">
        <v>0</v>
      </c>
    </row>
    <row r="32" spans="1:3" ht="12.75">
      <c r="A32" s="206" t="s">
        <v>397</v>
      </c>
      <c r="B32" s="221" t="s">
        <v>398</v>
      </c>
      <c r="C32" s="347">
        <f>C33+C34</f>
        <v>5400</v>
      </c>
    </row>
    <row r="33" spans="1:3" ht="51.75">
      <c r="A33" s="206" t="s">
        <v>16</v>
      </c>
      <c r="B33" s="221" t="s">
        <v>399</v>
      </c>
      <c r="C33" s="346">
        <v>1500</v>
      </c>
    </row>
    <row r="34" spans="1:3" ht="52.5" thickBot="1">
      <c r="A34" s="206" t="s">
        <v>17</v>
      </c>
      <c r="B34" s="222" t="s">
        <v>400</v>
      </c>
      <c r="C34" s="348">
        <v>3900</v>
      </c>
    </row>
    <row r="35" spans="1:3" ht="52.5" hidden="1" thickBot="1">
      <c r="A35" s="205" t="s">
        <v>589</v>
      </c>
      <c r="B35" s="223" t="s">
        <v>594</v>
      </c>
      <c r="C35" s="335">
        <f>C36</f>
        <v>0</v>
      </c>
    </row>
    <row r="36" spans="1:3" ht="25.5" hidden="1">
      <c r="A36" s="206" t="s">
        <v>590</v>
      </c>
      <c r="B36" s="229" t="s">
        <v>593</v>
      </c>
      <c r="C36" s="336">
        <f>C37</f>
        <v>0</v>
      </c>
    </row>
    <row r="37" spans="1:3" ht="39" hidden="1" thickBot="1">
      <c r="A37" s="330" t="s">
        <v>591</v>
      </c>
      <c r="B37" s="209" t="s">
        <v>592</v>
      </c>
      <c r="C37" s="338"/>
    </row>
    <row r="38" spans="1:5" ht="39" thickBot="1">
      <c r="A38" s="204" t="s">
        <v>401</v>
      </c>
      <c r="B38" s="223" t="s">
        <v>402</v>
      </c>
      <c r="C38" s="335">
        <f>C39+C40+C41+C42</f>
        <v>21375</v>
      </c>
      <c r="D38" s="200">
        <f>D39+D40+D41+D42</f>
        <v>18150</v>
      </c>
      <c r="E38" s="210">
        <f>C38-D38</f>
        <v>3225</v>
      </c>
    </row>
    <row r="39" spans="1:4" ht="64.5">
      <c r="A39" s="224" t="s">
        <v>403</v>
      </c>
      <c r="B39" s="225" t="s">
        <v>404</v>
      </c>
      <c r="C39" s="345">
        <v>4100</v>
      </c>
      <c r="D39" s="200">
        <v>3250</v>
      </c>
    </row>
    <row r="40" spans="1:4" ht="64.5">
      <c r="A40" s="206" t="s">
        <v>405</v>
      </c>
      <c r="B40" s="226" t="s">
        <v>406</v>
      </c>
      <c r="C40" s="346">
        <v>100</v>
      </c>
      <c r="D40" s="200">
        <v>200</v>
      </c>
    </row>
    <row r="41" spans="1:4" ht="64.5">
      <c r="A41" s="206" t="s">
        <v>407</v>
      </c>
      <c r="B41" s="226" t="s">
        <v>408</v>
      </c>
      <c r="C41" s="346">
        <v>15800</v>
      </c>
      <c r="D41" s="200">
        <v>13400</v>
      </c>
    </row>
    <row r="42" spans="1:4" ht="65.25" thickBot="1">
      <c r="A42" s="206" t="s">
        <v>409</v>
      </c>
      <c r="B42" s="225" t="s">
        <v>410</v>
      </c>
      <c r="C42" s="348">
        <v>1375</v>
      </c>
      <c r="D42" s="200">
        <v>1300</v>
      </c>
    </row>
    <row r="43" spans="1:3" ht="39" hidden="1" thickBot="1">
      <c r="A43" s="205" t="s">
        <v>411</v>
      </c>
      <c r="B43" s="223" t="s">
        <v>412</v>
      </c>
      <c r="C43" s="335">
        <f>C44</f>
        <v>0</v>
      </c>
    </row>
    <row r="44" spans="1:3" ht="26.25" hidden="1" thickBot="1">
      <c r="A44" s="206" t="s">
        <v>413</v>
      </c>
      <c r="B44" s="226" t="s">
        <v>414</v>
      </c>
      <c r="C44" s="336">
        <v>0</v>
      </c>
    </row>
    <row r="45" spans="1:3" ht="26.25" thickBot="1">
      <c r="A45" s="205" t="s">
        <v>415</v>
      </c>
      <c r="B45" s="223" t="s">
        <v>416</v>
      </c>
      <c r="C45" s="335">
        <f>C46+C47</f>
        <v>2300</v>
      </c>
    </row>
    <row r="46" spans="1:3" ht="78">
      <c r="A46" s="206" t="s">
        <v>417</v>
      </c>
      <c r="B46" s="225" t="s">
        <v>418</v>
      </c>
      <c r="C46" s="336">
        <v>2000</v>
      </c>
    </row>
    <row r="47" spans="1:5" ht="51.75">
      <c r="A47" s="206" t="s">
        <v>419</v>
      </c>
      <c r="B47" s="228" t="s">
        <v>420</v>
      </c>
      <c r="C47" s="337">
        <f>C50+C51</f>
        <v>300</v>
      </c>
      <c r="D47" s="200">
        <f>D50+D51</f>
        <v>800</v>
      </c>
      <c r="E47" s="210">
        <f>C47-D47</f>
        <v>-500</v>
      </c>
    </row>
    <row r="48" spans="1:3" ht="12.75" hidden="1">
      <c r="A48" s="205" t="s">
        <v>421</v>
      </c>
      <c r="B48" s="405" t="s">
        <v>422</v>
      </c>
      <c r="C48" s="349">
        <f>C49</f>
        <v>0</v>
      </c>
    </row>
    <row r="49" spans="1:3" ht="25.5" hidden="1">
      <c r="A49" s="206" t="s">
        <v>423</v>
      </c>
      <c r="B49" s="214" t="s">
        <v>424</v>
      </c>
      <c r="C49" s="337"/>
    </row>
    <row r="50" spans="1:4" ht="39">
      <c r="A50" s="206" t="s">
        <v>425</v>
      </c>
      <c r="B50" s="226" t="s">
        <v>426</v>
      </c>
      <c r="C50" s="337">
        <f>300</f>
        <v>300</v>
      </c>
      <c r="D50" s="200">
        <v>700</v>
      </c>
    </row>
    <row r="51" spans="1:4" ht="39" thickBot="1">
      <c r="A51" s="206" t="s">
        <v>427</v>
      </c>
      <c r="B51" s="226" t="s">
        <v>428</v>
      </c>
      <c r="C51" s="338"/>
      <c r="D51" s="200">
        <v>100</v>
      </c>
    </row>
    <row r="52" spans="1:3" ht="13.5" thickBot="1">
      <c r="A52" s="205" t="s">
        <v>429</v>
      </c>
      <c r="B52" s="223" t="s">
        <v>430</v>
      </c>
      <c r="C52" s="335">
        <f>C53+C54</f>
        <v>120</v>
      </c>
    </row>
    <row r="53" spans="1:3" ht="51.75">
      <c r="A53" s="206" t="s">
        <v>431</v>
      </c>
      <c r="B53" s="229" t="s">
        <v>432</v>
      </c>
      <c r="C53" s="336">
        <v>70</v>
      </c>
    </row>
    <row r="54" spans="1:3" ht="39" thickBot="1">
      <c r="A54" s="206" t="s">
        <v>433</v>
      </c>
      <c r="B54" s="230" t="s">
        <v>434</v>
      </c>
      <c r="C54" s="338">
        <v>50</v>
      </c>
    </row>
    <row r="55" spans="1:3" ht="13.5" hidden="1" thickBot="1">
      <c r="A55" s="205" t="s">
        <v>435</v>
      </c>
      <c r="B55" s="223" t="s">
        <v>436</v>
      </c>
      <c r="C55" s="335">
        <f>C56</f>
        <v>0</v>
      </c>
    </row>
    <row r="56" spans="1:3" ht="13.5" hidden="1" thickBot="1">
      <c r="A56" s="206" t="s">
        <v>437</v>
      </c>
      <c r="B56" s="226" t="s">
        <v>438</v>
      </c>
      <c r="C56" s="341"/>
    </row>
    <row r="57" spans="1:6" ht="16.5" thickBot="1">
      <c r="A57" s="205" t="s">
        <v>439</v>
      </c>
      <c r="B57" s="406" t="s">
        <v>440</v>
      </c>
      <c r="C57" s="334">
        <f>'Пр.3 ФП'!C10</f>
        <v>146570.99273</v>
      </c>
      <c r="F57" s="410"/>
    </row>
    <row r="58" spans="1:3" ht="18" thickBot="1">
      <c r="A58" s="231"/>
      <c r="B58" s="406" t="s">
        <v>441</v>
      </c>
      <c r="C58" s="424">
        <f>C11+C57</f>
        <v>188068.19273</v>
      </c>
    </row>
    <row r="59" ht="12.75">
      <c r="C59" s="350"/>
    </row>
    <row r="61" ht="12.75">
      <c r="C61" s="350"/>
    </row>
  </sheetData>
  <sheetProtection/>
  <mergeCells count="2">
    <mergeCell ref="B9:B10"/>
    <mergeCell ref="A7:C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71"/>
  <sheetViews>
    <sheetView zoomScalePageLayoutView="0" workbookViewId="0" topLeftCell="A1">
      <selection activeCell="C5" sqref="C5"/>
    </sheetView>
  </sheetViews>
  <sheetFormatPr defaultColWidth="97.8515625" defaultRowHeight="15"/>
  <cols>
    <col min="1" max="1" width="20.57421875" style="236" customWidth="1"/>
    <col min="2" max="2" width="64.421875" style="262" customWidth="1"/>
    <col min="3" max="3" width="17.140625" style="458" customWidth="1"/>
    <col min="4" max="4" width="14.8515625" style="235" hidden="1" customWidth="1"/>
    <col min="5" max="5" width="14.140625" style="236" hidden="1" customWidth="1"/>
    <col min="6" max="6" width="16.57421875" style="236" customWidth="1"/>
    <col min="7" max="7" width="14.140625" style="236" customWidth="1"/>
    <col min="8" max="239" width="10.00390625" style="236" customWidth="1"/>
    <col min="240" max="240" width="25.421875" style="236" customWidth="1"/>
    <col min="241" max="16384" width="97.8515625" style="236" customWidth="1"/>
  </cols>
  <sheetData>
    <row r="1" spans="2:4" s="232" customFormat="1" ht="13.5">
      <c r="B1" s="233"/>
      <c r="C1" s="444" t="s">
        <v>68</v>
      </c>
      <c r="D1" s="234"/>
    </row>
    <row r="2" spans="2:4" s="232" customFormat="1" ht="13.5">
      <c r="B2" s="233"/>
      <c r="C2" s="444" t="s">
        <v>67</v>
      </c>
      <c r="D2" s="234"/>
    </row>
    <row r="3" spans="2:4" s="232" customFormat="1" ht="12.75">
      <c r="B3" s="233"/>
      <c r="C3" s="114" t="s">
        <v>131</v>
      </c>
      <c r="D3" s="234"/>
    </row>
    <row r="4" spans="2:4" s="232" customFormat="1" ht="12.75">
      <c r="B4" s="233"/>
      <c r="C4" s="114" t="s">
        <v>380</v>
      </c>
      <c r="D4" s="234"/>
    </row>
    <row r="5" spans="2:4" s="232" customFormat="1" ht="13.5">
      <c r="B5" s="233"/>
      <c r="C5" s="444" t="s">
        <v>442</v>
      </c>
      <c r="D5" s="234"/>
    </row>
    <row r="6" spans="2:4" s="232" customFormat="1" ht="3" customHeight="1">
      <c r="B6" s="233"/>
      <c r="C6" s="445"/>
      <c r="D6" s="234"/>
    </row>
    <row r="7" spans="1:3" ht="63.75" customHeight="1">
      <c r="A7" s="466" t="s">
        <v>733</v>
      </c>
      <c r="B7" s="466"/>
      <c r="C7" s="466"/>
    </row>
    <row r="8" spans="1:3" ht="15" customHeight="1" thickBot="1">
      <c r="A8" s="237"/>
      <c r="B8" s="238"/>
      <c r="C8" s="446"/>
    </row>
    <row r="9" spans="1:3" ht="26.25" thickBot="1">
      <c r="A9" s="239" t="s">
        <v>443</v>
      </c>
      <c r="B9" s="240" t="s">
        <v>353</v>
      </c>
      <c r="C9" s="447">
        <v>2016</v>
      </c>
    </row>
    <row r="10" spans="1:6" ht="45">
      <c r="A10" s="241" t="s">
        <v>444</v>
      </c>
      <c r="B10" s="244" t="s">
        <v>445</v>
      </c>
      <c r="C10" s="448">
        <f>C12+C19+C42+C51</f>
        <v>146570.99273</v>
      </c>
      <c r="F10" s="361"/>
    </row>
    <row r="11" spans="1:3" ht="14.25" customHeight="1">
      <c r="A11" s="242"/>
      <c r="B11" s="243"/>
      <c r="C11" s="449"/>
    </row>
    <row r="12" spans="1:3" ht="30">
      <c r="A12" s="242" t="s">
        <v>446</v>
      </c>
      <c r="B12" s="244" t="s">
        <v>447</v>
      </c>
      <c r="C12" s="450">
        <f>C13+C15</f>
        <v>22541.2</v>
      </c>
    </row>
    <row r="13" spans="1:3" ht="15">
      <c r="A13" s="242" t="s">
        <v>448</v>
      </c>
      <c r="B13" s="245" t="s">
        <v>449</v>
      </c>
      <c r="C13" s="451">
        <f>C16+C17</f>
        <v>22541.2</v>
      </c>
    </row>
    <row r="14" spans="1:3" ht="12.75" hidden="1">
      <c r="A14" s="242"/>
      <c r="B14" s="245"/>
      <c r="C14" s="452"/>
    </row>
    <row r="15" spans="1:3" ht="15" hidden="1">
      <c r="A15" s="242" t="s">
        <v>450</v>
      </c>
      <c r="B15" s="245" t="s">
        <v>451</v>
      </c>
      <c r="C15" s="453">
        <v>0</v>
      </c>
    </row>
    <row r="16" spans="1:3" ht="15">
      <c r="A16" s="242"/>
      <c r="B16" s="246" t="s">
        <v>452</v>
      </c>
      <c r="C16" s="453">
        <v>11914.6</v>
      </c>
    </row>
    <row r="17" spans="1:6" ht="15">
      <c r="A17" s="242"/>
      <c r="B17" s="246" t="s">
        <v>453</v>
      </c>
      <c r="C17" s="453">
        <v>10626.6</v>
      </c>
      <c r="F17" s="235"/>
    </row>
    <row r="18" spans="1:3" ht="12.75">
      <c r="A18" s="247"/>
      <c r="B18" s="245"/>
      <c r="C18" s="452"/>
    </row>
    <row r="19" spans="1:3" ht="30">
      <c r="A19" s="242" t="s">
        <v>446</v>
      </c>
      <c r="B19" s="244" t="s">
        <v>454</v>
      </c>
      <c r="C19" s="450">
        <f>C21+C25+C27+C37+C31+C33+C35+C29+C41+C39+C23</f>
        <v>81412.64978999998</v>
      </c>
    </row>
    <row r="20" spans="1:3" ht="15">
      <c r="A20" s="248"/>
      <c r="B20" s="244"/>
      <c r="C20" s="450"/>
    </row>
    <row r="21" spans="1:7" ht="68.25" customHeight="1">
      <c r="A21" s="247" t="s">
        <v>455</v>
      </c>
      <c r="B21" s="250" t="s">
        <v>456</v>
      </c>
      <c r="C21" s="452">
        <f>67990.57108-17026.46193</f>
        <v>50964.10914999999</v>
      </c>
      <c r="D21" s="235">
        <v>13420588</v>
      </c>
      <c r="F21" s="361"/>
      <c r="G21" s="361"/>
    </row>
    <row r="22" spans="1:3" ht="12.75">
      <c r="A22" s="247"/>
      <c r="B22" s="245"/>
      <c r="C22" s="452"/>
    </row>
    <row r="23" spans="1:4" ht="53.25" customHeight="1">
      <c r="A23" s="247" t="s">
        <v>457</v>
      </c>
      <c r="B23" s="250" t="s">
        <v>14</v>
      </c>
      <c r="C23" s="452">
        <f>30507.43437-989.09373</f>
        <v>29518.34064</v>
      </c>
      <c r="D23" s="235">
        <v>13420588</v>
      </c>
    </row>
    <row r="24" spans="1:3" ht="12.75">
      <c r="A24" s="247"/>
      <c r="B24" s="245"/>
      <c r="C24" s="452"/>
    </row>
    <row r="25" spans="1:4" ht="39" hidden="1">
      <c r="A25" s="247" t="s">
        <v>457</v>
      </c>
      <c r="B25" s="252" t="s">
        <v>458</v>
      </c>
      <c r="C25" s="452">
        <v>0</v>
      </c>
      <c r="D25" s="235">
        <v>11297761.2</v>
      </c>
    </row>
    <row r="26" spans="1:3" ht="12.75" hidden="1">
      <c r="A26" s="251"/>
      <c r="B26" s="252"/>
      <c r="C26" s="452"/>
    </row>
    <row r="27" spans="1:3" ht="40.5" customHeight="1">
      <c r="A27" s="253" t="s">
        <v>459</v>
      </c>
      <c r="B27" s="250" t="s">
        <v>460</v>
      </c>
      <c r="C27" s="452">
        <v>930.2</v>
      </c>
    </row>
    <row r="28" spans="1:3" ht="12" customHeight="1">
      <c r="A28" s="247"/>
      <c r="B28" s="254"/>
      <c r="C28" s="452"/>
    </row>
    <row r="29" spans="1:3" ht="40.5" customHeight="1" hidden="1">
      <c r="A29" s="253" t="s">
        <v>461</v>
      </c>
      <c r="B29" s="250" t="s">
        <v>460</v>
      </c>
      <c r="C29" s="452">
        <v>0</v>
      </c>
    </row>
    <row r="30" spans="1:3" ht="12" customHeight="1" hidden="1">
      <c r="A30" s="247"/>
      <c r="B30" s="254"/>
      <c r="C30" s="452"/>
    </row>
    <row r="31" spans="1:3" ht="28.5" customHeight="1" hidden="1">
      <c r="A31" s="253" t="s">
        <v>462</v>
      </c>
      <c r="B31" s="250" t="s">
        <v>463</v>
      </c>
      <c r="C31" s="452"/>
    </row>
    <row r="32" spans="1:3" ht="11.25" customHeight="1" hidden="1">
      <c r="A32" s="253"/>
      <c r="B32" s="250"/>
      <c r="C32" s="452"/>
    </row>
    <row r="33" spans="1:3" ht="28.5" customHeight="1" hidden="1">
      <c r="A33" s="253" t="s">
        <v>464</v>
      </c>
      <c r="B33" s="250" t="s">
        <v>465</v>
      </c>
      <c r="C33" s="452"/>
    </row>
    <row r="34" spans="1:3" ht="12" customHeight="1" hidden="1">
      <c r="A34" s="247"/>
      <c r="B34" s="254"/>
      <c r="C34" s="452"/>
    </row>
    <row r="35" spans="1:3" ht="28.5" customHeight="1" hidden="1">
      <c r="A35" s="251" t="s">
        <v>466</v>
      </c>
      <c r="B35" s="250" t="s">
        <v>467</v>
      </c>
      <c r="C35" s="452"/>
    </row>
    <row r="36" spans="1:3" ht="12" customHeight="1" hidden="1">
      <c r="A36" s="247"/>
      <c r="B36" s="254"/>
      <c r="C36" s="452"/>
    </row>
    <row r="37" spans="1:3" ht="25.5" hidden="1">
      <c r="A37" s="251" t="s">
        <v>466</v>
      </c>
      <c r="B37" s="250" t="s">
        <v>586</v>
      </c>
      <c r="C37" s="452"/>
    </row>
    <row r="38" spans="1:3" ht="12" customHeight="1" hidden="1">
      <c r="A38" s="247"/>
      <c r="B38" s="254"/>
      <c r="C38" s="452"/>
    </row>
    <row r="39" spans="1:3" ht="12" customHeight="1" hidden="1">
      <c r="A39" s="251" t="s">
        <v>466</v>
      </c>
      <c r="B39" s="254" t="s">
        <v>598</v>
      </c>
      <c r="C39" s="452"/>
    </row>
    <row r="40" spans="1:3" ht="12.75" hidden="1">
      <c r="A40" s="242"/>
      <c r="B40" s="243"/>
      <c r="C40" s="454"/>
    </row>
    <row r="41" spans="1:3" ht="90.75" hidden="1">
      <c r="A41" s="251" t="s">
        <v>466</v>
      </c>
      <c r="B41" s="250" t="s">
        <v>583</v>
      </c>
      <c r="C41" s="452"/>
    </row>
    <row r="42" spans="1:3" ht="30">
      <c r="A42" s="242" t="s">
        <v>446</v>
      </c>
      <c r="B42" s="244" t="s">
        <v>468</v>
      </c>
      <c r="C42" s="450">
        <f>C44+C47</f>
        <v>1542.1749999999997</v>
      </c>
    </row>
    <row r="43" spans="1:3" ht="9.75" customHeight="1">
      <c r="A43" s="247"/>
      <c r="B43" s="245"/>
      <c r="C43" s="452"/>
    </row>
    <row r="44" spans="1:3" ht="25.5">
      <c r="A44" s="249" t="s">
        <v>469</v>
      </c>
      <c r="B44" s="252" t="s">
        <v>470</v>
      </c>
      <c r="C44" s="452">
        <f>C45</f>
        <v>431.62</v>
      </c>
    </row>
    <row r="45" spans="1:3" ht="25.5">
      <c r="A45" s="251"/>
      <c r="B45" s="252" t="s">
        <v>585</v>
      </c>
      <c r="C45" s="452">
        <v>431.62</v>
      </c>
    </row>
    <row r="46" spans="1:3" ht="8.25" customHeight="1">
      <c r="A46" s="247"/>
      <c r="B46" s="252"/>
      <c r="C46" s="452"/>
    </row>
    <row r="47" spans="1:3" ht="25.5">
      <c r="A47" s="249" t="s">
        <v>471</v>
      </c>
      <c r="B47" s="252" t="s">
        <v>472</v>
      </c>
      <c r="C47" s="452">
        <f>C48+C49</f>
        <v>1110.5549999999998</v>
      </c>
    </row>
    <row r="48" spans="1:3" ht="19.5" customHeight="1">
      <c r="A48" s="255"/>
      <c r="B48" s="252" t="s">
        <v>473</v>
      </c>
      <c r="C48" s="452">
        <v>549.775</v>
      </c>
    </row>
    <row r="49" spans="1:3" ht="12.75">
      <c r="A49" s="251"/>
      <c r="B49" s="252" t="s">
        <v>474</v>
      </c>
      <c r="C49" s="452">
        <v>560.78</v>
      </c>
    </row>
    <row r="50" spans="1:3" ht="6" customHeight="1">
      <c r="A50" s="247"/>
      <c r="B50" s="254"/>
      <c r="C50" s="452"/>
    </row>
    <row r="51" spans="1:4" s="258" customFormat="1" ht="15">
      <c r="A51" s="205" t="s">
        <v>475</v>
      </c>
      <c r="B51" s="256" t="s">
        <v>476</v>
      </c>
      <c r="C51" s="450">
        <f>C53</f>
        <v>41074.96794</v>
      </c>
      <c r="D51" s="257"/>
    </row>
    <row r="52" spans="1:3" ht="12" customHeight="1">
      <c r="A52" s="249"/>
      <c r="B52" s="254"/>
      <c r="C52" s="455"/>
    </row>
    <row r="53" spans="1:5" ht="12.75">
      <c r="A53" s="469" t="s">
        <v>477</v>
      </c>
      <c r="B53" s="259" t="s">
        <v>478</v>
      </c>
      <c r="C53" s="456">
        <f>C54+C55+C56+C58</f>
        <v>41074.96794</v>
      </c>
      <c r="D53" s="235">
        <v>16946641.8</v>
      </c>
      <c r="E53" s="467">
        <f>D53+D60+D61</f>
        <v>17630144.8</v>
      </c>
    </row>
    <row r="54" spans="1:5" ht="36" customHeight="1">
      <c r="A54" s="470"/>
      <c r="B54" s="259" t="s">
        <v>610</v>
      </c>
      <c r="C54" s="456">
        <v>1740</v>
      </c>
      <c r="E54" s="468"/>
    </row>
    <row r="55" spans="1:5" ht="13.5" customHeight="1">
      <c r="A55" s="470"/>
      <c r="B55" s="259" t="s">
        <v>25</v>
      </c>
      <c r="C55" s="456">
        <v>105</v>
      </c>
      <c r="E55" s="468"/>
    </row>
    <row r="56" spans="1:5" ht="12.75" customHeight="1">
      <c r="A56" s="470"/>
      <c r="B56" s="259" t="s">
        <v>26</v>
      </c>
      <c r="C56" s="456">
        <f>100.8+10.1</f>
        <v>110.89999999999999</v>
      </c>
      <c r="E56" s="468"/>
    </row>
    <row r="57" spans="1:5" ht="12.75" customHeight="1" hidden="1">
      <c r="A57" s="470"/>
      <c r="B57" s="259" t="s">
        <v>601</v>
      </c>
      <c r="C57" s="456"/>
      <c r="E57" s="468"/>
    </row>
    <row r="58" spans="1:6" ht="12.75" customHeight="1">
      <c r="A58" s="471"/>
      <c r="B58" s="259" t="s">
        <v>479</v>
      </c>
      <c r="C58" s="452">
        <f>45761.15155-6642.08361</f>
        <v>39119.06794</v>
      </c>
      <c r="E58" s="468"/>
      <c r="F58" s="361"/>
    </row>
    <row r="59" spans="1:6" ht="30.75" customHeight="1" hidden="1">
      <c r="A59" s="352" t="s">
        <v>569</v>
      </c>
      <c r="B59" s="259" t="s">
        <v>597</v>
      </c>
      <c r="C59" s="452"/>
      <c r="E59" s="468"/>
      <c r="F59" s="361"/>
    </row>
    <row r="60" spans="1:6" ht="13.5" customHeight="1" thickBot="1">
      <c r="A60" s="260"/>
      <c r="B60" s="261"/>
      <c r="C60" s="457"/>
      <c r="D60" s="235">
        <v>463503</v>
      </c>
      <c r="E60" s="468"/>
      <c r="F60" s="361"/>
    </row>
    <row r="61" spans="4:5" ht="12.75">
      <c r="D61" s="235">
        <v>220000</v>
      </c>
      <c r="E61" s="468"/>
    </row>
    <row r="62" spans="1:10" s="262" customFormat="1" ht="12.75">
      <c r="A62" s="236"/>
      <c r="B62" s="263"/>
      <c r="C62" s="458"/>
      <c r="D62" s="235"/>
      <c r="E62" s="236"/>
      <c r="F62" s="236"/>
      <c r="G62" s="236"/>
      <c r="H62" s="236"/>
      <c r="I62" s="236"/>
      <c r="J62" s="236"/>
    </row>
    <row r="63" spans="1:10" s="262" customFormat="1" ht="12.75">
      <c r="A63" s="236"/>
      <c r="B63" s="263"/>
      <c r="C63" s="458"/>
      <c r="D63" s="235"/>
      <c r="E63" s="236"/>
      <c r="F63" s="236"/>
      <c r="G63" s="236"/>
      <c r="H63" s="236"/>
      <c r="I63" s="236"/>
      <c r="J63" s="236"/>
    </row>
    <row r="64" spans="1:10" s="262" customFormat="1" ht="12.75">
      <c r="A64" s="236"/>
      <c r="B64" s="263"/>
      <c r="C64" s="458"/>
      <c r="D64" s="235"/>
      <c r="E64" s="236"/>
      <c r="F64" s="236"/>
      <c r="G64" s="236"/>
      <c r="H64" s="236"/>
      <c r="I64" s="236"/>
      <c r="J64" s="236"/>
    </row>
    <row r="65" spans="1:10" s="262" customFormat="1" ht="12.75">
      <c r="A65" s="236"/>
      <c r="B65" s="263"/>
      <c r="C65" s="458"/>
      <c r="D65" s="235"/>
      <c r="E65" s="236"/>
      <c r="F65" s="236"/>
      <c r="G65" s="236"/>
      <c r="H65" s="236"/>
      <c r="I65" s="236"/>
      <c r="J65" s="236"/>
    </row>
    <row r="66" spans="1:10" s="262" customFormat="1" ht="12.75">
      <c r="A66" s="236"/>
      <c r="B66" s="263"/>
      <c r="C66" s="458"/>
      <c r="D66" s="235"/>
      <c r="E66" s="236"/>
      <c r="F66" s="236"/>
      <c r="G66" s="236"/>
      <c r="H66" s="236"/>
      <c r="I66" s="236"/>
      <c r="J66" s="236"/>
    </row>
    <row r="67" spans="1:10" s="262" customFormat="1" ht="12.75">
      <c r="A67" s="236"/>
      <c r="B67" s="263"/>
      <c r="C67" s="458"/>
      <c r="D67" s="235"/>
      <c r="E67" s="236"/>
      <c r="F67" s="236"/>
      <c r="G67" s="236"/>
      <c r="H67" s="236"/>
      <c r="I67" s="236"/>
      <c r="J67" s="236"/>
    </row>
    <row r="68" spans="1:10" s="262" customFormat="1" ht="12.75">
      <c r="A68" s="236"/>
      <c r="B68" s="263"/>
      <c r="C68" s="458"/>
      <c r="D68" s="235"/>
      <c r="E68" s="236"/>
      <c r="F68" s="236"/>
      <c r="G68" s="236"/>
      <c r="H68" s="236"/>
      <c r="I68" s="236"/>
      <c r="J68" s="236"/>
    </row>
    <row r="69" spans="1:10" s="262" customFormat="1" ht="12.75">
      <c r="A69" s="236"/>
      <c r="B69" s="263"/>
      <c r="C69" s="458"/>
      <c r="D69" s="235"/>
      <c r="E69" s="236"/>
      <c r="F69" s="236"/>
      <c r="G69" s="236"/>
      <c r="H69" s="236"/>
      <c r="I69" s="236"/>
      <c r="J69" s="236"/>
    </row>
    <row r="70" spans="1:10" s="262" customFormat="1" ht="12.75">
      <c r="A70" s="236"/>
      <c r="B70" s="263"/>
      <c r="C70" s="458"/>
      <c r="D70" s="235"/>
      <c r="E70" s="236"/>
      <c r="F70" s="236"/>
      <c r="G70" s="236"/>
      <c r="H70" s="236"/>
      <c r="I70" s="236"/>
      <c r="J70" s="236"/>
    </row>
    <row r="71" spans="1:10" s="262" customFormat="1" ht="12.75">
      <c r="A71" s="236"/>
      <c r="B71" s="263"/>
      <c r="C71" s="458"/>
      <c r="D71" s="235"/>
      <c r="E71" s="236"/>
      <c r="F71" s="236"/>
      <c r="G71" s="236"/>
      <c r="H71" s="236"/>
      <c r="I71" s="236"/>
      <c r="J71" s="236"/>
    </row>
  </sheetData>
  <sheetProtection/>
  <mergeCells count="3">
    <mergeCell ref="A7:C7"/>
    <mergeCell ref="E53:E61"/>
    <mergeCell ref="A53:A5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D154"/>
  <sheetViews>
    <sheetView zoomScalePageLayoutView="0" workbookViewId="0" topLeftCell="A1">
      <selection activeCell="C5" sqref="C5"/>
    </sheetView>
  </sheetViews>
  <sheetFormatPr defaultColWidth="10.00390625" defaultRowHeight="15"/>
  <cols>
    <col min="1" max="1" width="12.421875" style="201" customWidth="1"/>
    <col min="2" max="2" width="20.421875" style="201" customWidth="1"/>
    <col min="3" max="3" width="75.140625" style="267" customWidth="1"/>
    <col min="4" max="4" width="5.421875" style="200" customWidth="1"/>
    <col min="5" max="16384" width="10.00390625" style="200" customWidth="1"/>
  </cols>
  <sheetData>
    <row r="1" ht="12.75">
      <c r="C1" s="264" t="s">
        <v>68</v>
      </c>
    </row>
    <row r="2" ht="12.75">
      <c r="C2" s="265" t="s">
        <v>67</v>
      </c>
    </row>
    <row r="3" ht="12.75">
      <c r="C3" s="266" t="s">
        <v>131</v>
      </c>
    </row>
    <row r="4" ht="12.75">
      <c r="C4" s="266" t="s">
        <v>379</v>
      </c>
    </row>
    <row r="5" ht="12.75">
      <c r="C5" s="265" t="s">
        <v>480</v>
      </c>
    </row>
    <row r="8" spans="1:3" s="268" customFormat="1" ht="36" customHeight="1">
      <c r="A8" s="472" t="s">
        <v>734</v>
      </c>
      <c r="B8" s="472"/>
      <c r="C8" s="472"/>
    </row>
    <row r="9" spans="1:3" s="268" customFormat="1" ht="15">
      <c r="A9" s="459"/>
      <c r="B9" s="459"/>
      <c r="C9" s="459"/>
    </row>
    <row r="10" spans="1:3" s="268" customFormat="1" ht="13.5" thickBot="1">
      <c r="A10" s="269"/>
      <c r="B10" s="269"/>
      <c r="C10" s="270"/>
    </row>
    <row r="11" spans="1:3" s="268" customFormat="1" ht="13.5" thickBot="1">
      <c r="A11" s="473" t="s">
        <v>481</v>
      </c>
      <c r="B11" s="474"/>
      <c r="C11" s="475" t="s">
        <v>482</v>
      </c>
    </row>
    <row r="12" spans="1:3" s="268" customFormat="1" ht="39" thickBot="1">
      <c r="A12" s="271" t="s">
        <v>483</v>
      </c>
      <c r="B12" s="271" t="s">
        <v>484</v>
      </c>
      <c r="C12" s="476"/>
    </row>
    <row r="13" spans="1:3" s="268" customFormat="1" ht="25.5">
      <c r="A13" s="272">
        <v>116</v>
      </c>
      <c r="B13" s="272"/>
      <c r="C13" s="273" t="s">
        <v>485</v>
      </c>
    </row>
    <row r="14" spans="1:3" ht="25.5">
      <c r="A14" s="224">
        <v>116</v>
      </c>
      <c r="B14" s="224" t="s">
        <v>486</v>
      </c>
      <c r="C14" s="227" t="s">
        <v>487</v>
      </c>
    </row>
    <row r="15" spans="1:3" s="274" customFormat="1" ht="51.75">
      <c r="A15" s="224">
        <v>116</v>
      </c>
      <c r="B15" s="224" t="s">
        <v>488</v>
      </c>
      <c r="C15" s="226" t="s">
        <v>406</v>
      </c>
    </row>
    <row r="16" spans="1:3" s="268" customFormat="1" ht="64.5">
      <c r="A16" s="224">
        <v>116</v>
      </c>
      <c r="B16" s="224" t="s">
        <v>489</v>
      </c>
      <c r="C16" s="275" t="s">
        <v>490</v>
      </c>
    </row>
    <row r="17" spans="1:3" s="268" customFormat="1" ht="39">
      <c r="A17" s="224">
        <v>116</v>
      </c>
      <c r="B17" s="224" t="s">
        <v>491</v>
      </c>
      <c r="C17" s="227" t="s">
        <v>408</v>
      </c>
    </row>
    <row r="18" spans="1:3" s="268" customFormat="1" ht="51.75">
      <c r="A18" s="224">
        <v>116</v>
      </c>
      <c r="B18" s="224" t="s">
        <v>492</v>
      </c>
      <c r="C18" s="226" t="s">
        <v>493</v>
      </c>
    </row>
    <row r="19" spans="1:3" s="268" customFormat="1" ht="51.75">
      <c r="A19" s="224">
        <v>116</v>
      </c>
      <c r="B19" s="224" t="s">
        <v>494</v>
      </c>
      <c r="C19" s="225" t="s">
        <v>410</v>
      </c>
    </row>
    <row r="20" spans="1:3" s="268" customFormat="1" ht="51.75">
      <c r="A20" s="224">
        <v>116</v>
      </c>
      <c r="B20" s="224" t="s">
        <v>495</v>
      </c>
      <c r="C20" s="226" t="s">
        <v>496</v>
      </c>
    </row>
    <row r="21" spans="1:3" s="268" customFormat="1" ht="25.5">
      <c r="A21" s="224">
        <v>116</v>
      </c>
      <c r="B21" s="224" t="s">
        <v>497</v>
      </c>
      <c r="C21" s="226" t="s">
        <v>498</v>
      </c>
    </row>
    <row r="22" spans="1:3" s="268" customFormat="1" ht="12.75">
      <c r="A22" s="224">
        <v>116</v>
      </c>
      <c r="B22" s="224" t="s">
        <v>413</v>
      </c>
      <c r="C22" s="226" t="s">
        <v>414</v>
      </c>
    </row>
    <row r="23" spans="1:3" s="268" customFormat="1" ht="12.75">
      <c r="A23" s="224">
        <v>116</v>
      </c>
      <c r="B23" s="411" t="s">
        <v>15</v>
      </c>
      <c r="C23" s="226" t="s">
        <v>499</v>
      </c>
    </row>
    <row r="24" spans="1:3" s="268" customFormat="1" ht="51.75">
      <c r="A24" s="224">
        <v>116</v>
      </c>
      <c r="B24" s="224" t="s">
        <v>500</v>
      </c>
      <c r="C24" s="225" t="s">
        <v>501</v>
      </c>
    </row>
    <row r="25" spans="1:3" s="268" customFormat="1" ht="51.75">
      <c r="A25" s="224">
        <v>116</v>
      </c>
      <c r="B25" s="224" t="s">
        <v>502</v>
      </c>
      <c r="C25" s="225" t="s">
        <v>503</v>
      </c>
    </row>
    <row r="26" spans="1:3" s="268" customFormat="1" ht="51.75">
      <c r="A26" s="224">
        <v>116</v>
      </c>
      <c r="B26" s="224" t="s">
        <v>504</v>
      </c>
      <c r="C26" s="225" t="s">
        <v>418</v>
      </c>
    </row>
    <row r="27" spans="1:3" s="268" customFormat="1" ht="51.75">
      <c r="A27" s="224">
        <v>116</v>
      </c>
      <c r="B27" s="224" t="s">
        <v>505</v>
      </c>
      <c r="C27" s="275" t="s">
        <v>506</v>
      </c>
    </row>
    <row r="28" spans="1:3" s="268" customFormat="1" ht="25.5">
      <c r="A28" s="224">
        <v>116</v>
      </c>
      <c r="B28" s="224" t="s">
        <v>507</v>
      </c>
      <c r="C28" s="226" t="s">
        <v>508</v>
      </c>
    </row>
    <row r="29" spans="1:3" s="268" customFormat="1" ht="39">
      <c r="A29" s="224">
        <v>116</v>
      </c>
      <c r="B29" s="224" t="s">
        <v>509</v>
      </c>
      <c r="C29" s="227" t="s">
        <v>428</v>
      </c>
    </row>
    <row r="30" spans="1:3" s="268" customFormat="1" ht="51.75">
      <c r="A30" s="224">
        <v>116</v>
      </c>
      <c r="B30" s="224" t="s">
        <v>510</v>
      </c>
      <c r="C30" s="226" t="s">
        <v>511</v>
      </c>
    </row>
    <row r="31" spans="1:3" s="268" customFormat="1" ht="64.5">
      <c r="A31" s="224">
        <v>116</v>
      </c>
      <c r="B31" s="224" t="s">
        <v>512</v>
      </c>
      <c r="C31" s="225" t="s">
        <v>513</v>
      </c>
    </row>
    <row r="32" spans="1:3" s="268" customFormat="1" ht="25.5">
      <c r="A32" s="224">
        <v>116</v>
      </c>
      <c r="B32" s="224" t="s">
        <v>514</v>
      </c>
      <c r="C32" s="226" t="s">
        <v>515</v>
      </c>
    </row>
    <row r="33" spans="1:3" s="268" customFormat="1" ht="39">
      <c r="A33" s="224">
        <v>116</v>
      </c>
      <c r="B33" s="224" t="s">
        <v>516</v>
      </c>
      <c r="C33" s="226" t="s">
        <v>517</v>
      </c>
    </row>
    <row r="34" spans="1:3" s="268" customFormat="1" ht="25.5">
      <c r="A34" s="224">
        <v>116</v>
      </c>
      <c r="B34" s="224" t="s">
        <v>518</v>
      </c>
      <c r="C34" s="227" t="s">
        <v>519</v>
      </c>
    </row>
    <row r="35" spans="1:3" ht="25.5">
      <c r="A35" s="224">
        <v>116</v>
      </c>
      <c r="B35" s="276" t="s">
        <v>431</v>
      </c>
      <c r="C35" s="227" t="s">
        <v>432</v>
      </c>
    </row>
    <row r="36" spans="1:3" ht="25.5">
      <c r="A36" s="224">
        <v>116</v>
      </c>
      <c r="B36" s="277" t="s">
        <v>433</v>
      </c>
      <c r="C36" s="230" t="s">
        <v>434</v>
      </c>
    </row>
    <row r="37" spans="1:3" ht="12.75">
      <c r="A37" s="224">
        <v>116</v>
      </c>
      <c r="B37" s="224" t="s">
        <v>520</v>
      </c>
      <c r="C37" s="226" t="s">
        <v>521</v>
      </c>
    </row>
    <row r="38" spans="1:3" ht="12.75">
      <c r="A38" s="224">
        <v>116</v>
      </c>
      <c r="B38" s="224" t="s">
        <v>522</v>
      </c>
      <c r="C38" s="226" t="s">
        <v>438</v>
      </c>
    </row>
    <row r="39" spans="1:3" ht="25.5">
      <c r="A39" s="224">
        <v>116</v>
      </c>
      <c r="B39" s="224" t="s">
        <v>523</v>
      </c>
      <c r="C39" s="226" t="s">
        <v>524</v>
      </c>
    </row>
    <row r="40" spans="1:3" ht="12.75">
      <c r="A40" s="224">
        <v>116</v>
      </c>
      <c r="B40" s="224" t="s">
        <v>525</v>
      </c>
      <c r="C40" s="226" t="s">
        <v>526</v>
      </c>
    </row>
    <row r="41" spans="1:3" ht="25.5">
      <c r="A41" s="224">
        <v>116</v>
      </c>
      <c r="B41" s="224" t="s">
        <v>527</v>
      </c>
      <c r="C41" s="226" t="s">
        <v>528</v>
      </c>
    </row>
    <row r="42" spans="1:3" ht="12.75">
      <c r="A42" s="224">
        <v>116</v>
      </c>
      <c r="B42" s="224" t="s">
        <v>529</v>
      </c>
      <c r="C42" s="227" t="s">
        <v>530</v>
      </c>
    </row>
    <row r="43" spans="1:3" ht="12.75">
      <c r="A43" s="224">
        <v>116</v>
      </c>
      <c r="B43" s="224" t="s">
        <v>531</v>
      </c>
      <c r="C43" s="227" t="s">
        <v>532</v>
      </c>
    </row>
    <row r="44" spans="1:3" ht="25.5">
      <c r="A44" s="224">
        <v>116</v>
      </c>
      <c r="B44" s="224" t="s">
        <v>533</v>
      </c>
      <c r="C44" s="226" t="s">
        <v>534</v>
      </c>
    </row>
    <row r="45" spans="1:3" ht="39">
      <c r="A45" s="224">
        <v>116</v>
      </c>
      <c r="B45" s="224" t="s">
        <v>535</v>
      </c>
      <c r="C45" s="226" t="s">
        <v>536</v>
      </c>
    </row>
    <row r="46" spans="1:3" ht="12.75">
      <c r="A46" s="224">
        <v>116</v>
      </c>
      <c r="B46" s="224" t="s">
        <v>462</v>
      </c>
      <c r="C46" s="226" t="s">
        <v>537</v>
      </c>
    </row>
    <row r="47" spans="1:3" ht="25.5">
      <c r="A47" s="224">
        <v>116</v>
      </c>
      <c r="B47" s="224" t="s">
        <v>538</v>
      </c>
      <c r="C47" s="226" t="s">
        <v>539</v>
      </c>
    </row>
    <row r="48" spans="1:3" ht="25.5">
      <c r="A48" s="224">
        <v>116</v>
      </c>
      <c r="B48" s="224" t="s">
        <v>540</v>
      </c>
      <c r="C48" s="226" t="s">
        <v>541</v>
      </c>
    </row>
    <row r="49" spans="1:3" ht="25.5">
      <c r="A49" s="224">
        <v>116</v>
      </c>
      <c r="B49" s="224" t="s">
        <v>542</v>
      </c>
      <c r="C49" s="226" t="s">
        <v>543</v>
      </c>
    </row>
    <row r="50" spans="1:3" ht="64.5">
      <c r="A50" s="224">
        <v>116</v>
      </c>
      <c r="B50" s="224" t="s">
        <v>544</v>
      </c>
      <c r="C50" s="225" t="s">
        <v>545</v>
      </c>
    </row>
    <row r="51" spans="1:3" ht="39">
      <c r="A51" s="224">
        <v>116</v>
      </c>
      <c r="B51" s="224" t="s">
        <v>546</v>
      </c>
      <c r="C51" s="226" t="s">
        <v>547</v>
      </c>
    </row>
    <row r="52" spans="1:3" ht="39">
      <c r="A52" s="224">
        <v>116</v>
      </c>
      <c r="B52" s="224" t="s">
        <v>548</v>
      </c>
      <c r="C52" s="226" t="s">
        <v>549</v>
      </c>
    </row>
    <row r="53" spans="1:3" ht="51.75">
      <c r="A53" s="224">
        <v>116</v>
      </c>
      <c r="B53" s="224" t="s">
        <v>455</v>
      </c>
      <c r="C53" s="226" t="s">
        <v>550</v>
      </c>
    </row>
    <row r="54" spans="1:3" ht="39">
      <c r="A54" s="224">
        <v>116</v>
      </c>
      <c r="B54" s="224" t="s">
        <v>551</v>
      </c>
      <c r="C54" s="226" t="s">
        <v>552</v>
      </c>
    </row>
    <row r="55" spans="1:3" ht="25.5">
      <c r="A55" s="224">
        <v>116</v>
      </c>
      <c r="B55" s="224" t="s">
        <v>553</v>
      </c>
      <c r="C55" s="226" t="s">
        <v>554</v>
      </c>
    </row>
    <row r="56" spans="1:3" ht="25.5">
      <c r="A56" s="224">
        <v>116</v>
      </c>
      <c r="B56" s="224" t="s">
        <v>555</v>
      </c>
      <c r="C56" s="226" t="s">
        <v>556</v>
      </c>
    </row>
    <row r="57" spans="1:3" ht="39">
      <c r="A57" s="224">
        <v>116</v>
      </c>
      <c r="B57" s="224" t="s">
        <v>457</v>
      </c>
      <c r="C57" s="226" t="s">
        <v>557</v>
      </c>
    </row>
    <row r="58" spans="1:3" ht="25.5">
      <c r="A58" s="224">
        <v>116</v>
      </c>
      <c r="B58" s="224" t="s">
        <v>558</v>
      </c>
      <c r="C58" s="226" t="s">
        <v>559</v>
      </c>
    </row>
    <row r="59" spans="1:3" ht="39">
      <c r="A59" s="224">
        <v>116</v>
      </c>
      <c r="B59" s="224" t="s">
        <v>560</v>
      </c>
      <c r="C59" s="226" t="s">
        <v>561</v>
      </c>
    </row>
    <row r="60" spans="1:3" ht="51.75">
      <c r="A60" s="224">
        <v>116</v>
      </c>
      <c r="B60" s="224" t="s">
        <v>562</v>
      </c>
      <c r="C60" s="226" t="s">
        <v>563</v>
      </c>
    </row>
    <row r="61" spans="1:3" ht="12.75">
      <c r="A61" s="224">
        <v>116</v>
      </c>
      <c r="B61" s="224" t="s">
        <v>466</v>
      </c>
      <c r="C61" s="227" t="s">
        <v>564</v>
      </c>
    </row>
    <row r="62" spans="1:3" ht="25.5">
      <c r="A62" s="224">
        <v>116</v>
      </c>
      <c r="B62" s="224" t="s">
        <v>565</v>
      </c>
      <c r="C62" s="226" t="s">
        <v>566</v>
      </c>
    </row>
    <row r="63" spans="1:3" ht="25.5">
      <c r="A63" s="224">
        <v>116</v>
      </c>
      <c r="B63" s="224" t="s">
        <v>567</v>
      </c>
      <c r="C63" s="226" t="s">
        <v>568</v>
      </c>
    </row>
    <row r="64" spans="1:3" ht="39">
      <c r="A64" s="224">
        <v>116</v>
      </c>
      <c r="B64" s="224" t="s">
        <v>569</v>
      </c>
      <c r="C64" s="226" t="s">
        <v>570</v>
      </c>
    </row>
    <row r="65" spans="1:3" ht="12.75">
      <c r="A65" s="224">
        <v>116</v>
      </c>
      <c r="B65" s="224" t="s">
        <v>477</v>
      </c>
      <c r="C65" s="226" t="s">
        <v>571</v>
      </c>
    </row>
    <row r="66" spans="1:3" s="268" customFormat="1" ht="25.5">
      <c r="A66" s="224">
        <v>116</v>
      </c>
      <c r="B66" s="224" t="s">
        <v>572</v>
      </c>
      <c r="C66" s="226" t="s">
        <v>573</v>
      </c>
    </row>
    <row r="67" spans="1:3" ht="25.5">
      <c r="A67" s="224">
        <v>116</v>
      </c>
      <c r="B67" s="224" t="s">
        <v>574</v>
      </c>
      <c r="C67" s="226" t="s">
        <v>575</v>
      </c>
    </row>
    <row r="68" spans="1:3" ht="25.5">
      <c r="A68" s="224">
        <v>116</v>
      </c>
      <c r="B68" s="224" t="s">
        <v>576</v>
      </c>
      <c r="C68" s="226" t="s">
        <v>577</v>
      </c>
    </row>
    <row r="69" spans="1:3" ht="12.75">
      <c r="A69" s="278"/>
      <c r="B69" s="279"/>
      <c r="C69" s="280"/>
    </row>
    <row r="70" spans="1:3" ht="13.5">
      <c r="A70" s="278"/>
      <c r="B70" s="281"/>
      <c r="C70" s="282"/>
    </row>
    <row r="71" spans="1:3" ht="12.75">
      <c r="A71" s="278"/>
      <c r="B71" s="279"/>
      <c r="C71" s="280"/>
    </row>
    <row r="72" spans="1:3" ht="12.75">
      <c r="A72" s="278"/>
      <c r="B72" s="279"/>
      <c r="C72" s="283"/>
    </row>
    <row r="73" spans="1:3" ht="12.75">
      <c r="A73" s="278"/>
      <c r="B73" s="279"/>
      <c r="C73" s="283"/>
    </row>
    <row r="74" spans="1:3" ht="12.75">
      <c r="A74" s="278"/>
      <c r="B74" s="279"/>
      <c r="C74" s="283"/>
    </row>
    <row r="75" spans="1:3" ht="12.75">
      <c r="A75" s="278"/>
      <c r="B75" s="279"/>
      <c r="C75" s="283"/>
    </row>
    <row r="76" spans="1:3" ht="12.75">
      <c r="A76" s="278"/>
      <c r="B76" s="279"/>
      <c r="C76" s="280"/>
    </row>
    <row r="77" spans="1:3" ht="12.75">
      <c r="A77" s="278"/>
      <c r="B77" s="279"/>
      <c r="C77" s="283"/>
    </row>
    <row r="78" spans="1:3" ht="12.75">
      <c r="A78" s="278"/>
      <c r="B78" s="279"/>
      <c r="C78" s="283"/>
    </row>
    <row r="79" spans="1:3" ht="12.75">
      <c r="A79" s="278"/>
      <c r="B79" s="279"/>
      <c r="C79" s="283"/>
    </row>
    <row r="80" spans="1:3" s="268" customFormat="1" ht="12.75">
      <c r="A80" s="279"/>
      <c r="B80" s="279"/>
      <c r="C80" s="283"/>
    </row>
    <row r="81" spans="1:3" s="268" customFormat="1" ht="12.75">
      <c r="A81" s="284"/>
      <c r="B81" s="285"/>
      <c r="C81" s="286"/>
    </row>
    <row r="82" spans="1:3" ht="12.75">
      <c r="A82" s="287"/>
      <c r="B82" s="287"/>
      <c r="C82" s="113"/>
    </row>
    <row r="83" spans="1:3" ht="12.75">
      <c r="A83" s="287"/>
      <c r="B83" s="287"/>
      <c r="C83" s="113"/>
    </row>
    <row r="84" spans="1:3" ht="12.75">
      <c r="A84" s="288"/>
      <c r="B84" s="287"/>
      <c r="C84" s="283"/>
    </row>
    <row r="85" spans="1:3" ht="12.75">
      <c r="A85" s="288"/>
      <c r="B85" s="287"/>
      <c r="C85" s="283"/>
    </row>
    <row r="86" spans="1:4" ht="12.75">
      <c r="A86" s="288"/>
      <c r="B86" s="287"/>
      <c r="C86" s="283"/>
      <c r="D86" s="289"/>
    </row>
    <row r="87" spans="1:3" ht="12.75">
      <c r="A87" s="278"/>
      <c r="B87" s="279"/>
      <c r="C87" s="113"/>
    </row>
    <row r="88" spans="1:3" ht="12.75">
      <c r="A88" s="278"/>
      <c r="B88" s="279"/>
      <c r="C88" s="290"/>
    </row>
    <row r="89" spans="1:3" ht="12.75">
      <c r="A89" s="278"/>
      <c r="B89" s="279"/>
      <c r="C89" s="283"/>
    </row>
    <row r="90" spans="1:3" ht="12.75">
      <c r="A90" s="278"/>
      <c r="B90" s="279"/>
      <c r="C90" s="290"/>
    </row>
    <row r="91" spans="1:3" ht="12.75">
      <c r="A91" s="278"/>
      <c r="B91" s="279"/>
      <c r="C91" s="283"/>
    </row>
    <row r="92" spans="1:3" ht="12.75">
      <c r="A92" s="278"/>
      <c r="B92" s="279"/>
      <c r="C92" s="113"/>
    </row>
    <row r="93" spans="1:3" ht="12.75">
      <c r="A93" s="278"/>
      <c r="B93" s="279"/>
      <c r="C93" s="113"/>
    </row>
    <row r="94" spans="1:3" ht="12.75">
      <c r="A94" s="278"/>
      <c r="B94" s="279"/>
      <c r="C94" s="280"/>
    </row>
    <row r="95" spans="1:3" ht="12.75">
      <c r="A95" s="278"/>
      <c r="B95" s="279"/>
      <c r="C95" s="280"/>
    </row>
    <row r="96" spans="1:3" ht="12.75">
      <c r="A96" s="278"/>
      <c r="B96" s="279"/>
      <c r="C96" s="113"/>
    </row>
    <row r="97" spans="1:3" ht="12.75">
      <c r="A97" s="284"/>
      <c r="B97" s="279"/>
      <c r="C97" s="286"/>
    </row>
    <row r="98" spans="1:3" ht="12.75">
      <c r="A98" s="279"/>
      <c r="B98" s="279"/>
      <c r="C98" s="283"/>
    </row>
    <row r="99" spans="1:3" ht="12.75">
      <c r="A99" s="279"/>
      <c r="B99" s="279"/>
      <c r="C99" s="283"/>
    </row>
    <row r="100" spans="1:3" ht="12.75">
      <c r="A100" s="278"/>
      <c r="B100" s="279"/>
      <c r="C100" s="280"/>
    </row>
    <row r="101" spans="1:3" ht="12.75">
      <c r="A101" s="278"/>
      <c r="B101" s="279"/>
      <c r="C101" s="283"/>
    </row>
    <row r="102" spans="1:3" s="268" customFormat="1" ht="12.75">
      <c r="A102" s="284"/>
      <c r="B102" s="285"/>
      <c r="C102" s="291"/>
    </row>
    <row r="103" spans="1:3" s="268" customFormat="1" ht="12.75">
      <c r="A103" s="278"/>
      <c r="B103" s="279"/>
      <c r="C103" s="283"/>
    </row>
    <row r="104" spans="1:3" s="268" customFormat="1" ht="12.75">
      <c r="A104" s="284"/>
      <c r="B104" s="285"/>
      <c r="C104" s="291"/>
    </row>
    <row r="105" spans="1:3" ht="12.75">
      <c r="A105" s="278"/>
      <c r="B105" s="279"/>
      <c r="C105" s="283"/>
    </row>
    <row r="106" spans="1:3" ht="12.75">
      <c r="A106" s="278"/>
      <c r="B106" s="279"/>
      <c r="C106" s="280"/>
    </row>
    <row r="107" spans="1:3" ht="12.75">
      <c r="A107" s="278"/>
      <c r="B107" s="279"/>
      <c r="C107" s="280"/>
    </row>
    <row r="108" spans="1:3" ht="12.75">
      <c r="A108" s="278"/>
      <c r="B108" s="279"/>
      <c r="C108" s="283"/>
    </row>
    <row r="109" spans="1:3" ht="12.75">
      <c r="A109" s="278"/>
      <c r="B109" s="279"/>
      <c r="C109" s="283"/>
    </row>
    <row r="110" spans="1:3" ht="12.75">
      <c r="A110" s="278"/>
      <c r="B110" s="279"/>
      <c r="C110" s="283"/>
    </row>
    <row r="111" spans="1:3" ht="12.75">
      <c r="A111" s="278"/>
      <c r="B111" s="279"/>
      <c r="C111" s="280"/>
    </row>
    <row r="112" spans="1:3" s="274" customFormat="1" ht="12.75">
      <c r="A112" s="278"/>
      <c r="B112" s="279"/>
      <c r="C112" s="283"/>
    </row>
    <row r="113" spans="1:3" s="268" customFormat="1" ht="12.75">
      <c r="A113" s="279"/>
      <c r="B113" s="279"/>
      <c r="C113" s="283"/>
    </row>
    <row r="114" spans="1:3" s="268" customFormat="1" ht="12.75">
      <c r="A114" s="284"/>
      <c r="B114" s="285"/>
      <c r="C114" s="286"/>
    </row>
    <row r="115" spans="1:3" ht="12.75">
      <c r="A115" s="288"/>
      <c r="B115" s="279"/>
      <c r="C115" s="283"/>
    </row>
    <row r="116" spans="1:3" ht="12.75">
      <c r="A116" s="278"/>
      <c r="B116" s="279"/>
      <c r="C116" s="280"/>
    </row>
    <row r="117" spans="1:3" ht="12.75">
      <c r="A117" s="278"/>
      <c r="B117" s="279"/>
      <c r="C117" s="280"/>
    </row>
    <row r="118" spans="1:3" ht="12.75">
      <c r="A118" s="279"/>
      <c r="B118" s="279"/>
      <c r="C118" s="283"/>
    </row>
    <row r="119" spans="1:3" ht="12.75">
      <c r="A119" s="278"/>
      <c r="B119" s="279"/>
      <c r="C119" s="283"/>
    </row>
    <row r="120" spans="1:3" ht="12.75">
      <c r="A120" s="278"/>
      <c r="B120" s="279"/>
      <c r="C120" s="283"/>
    </row>
    <row r="121" spans="1:3" ht="12.75">
      <c r="A121" s="278"/>
      <c r="B121" s="279"/>
      <c r="C121" s="280"/>
    </row>
    <row r="122" spans="1:3" ht="12.75">
      <c r="A122" s="278"/>
      <c r="B122" s="279"/>
      <c r="C122" s="283"/>
    </row>
    <row r="123" spans="1:3" ht="12.75">
      <c r="A123" s="278"/>
      <c r="B123" s="279"/>
      <c r="C123" s="283"/>
    </row>
    <row r="124" spans="1:3" ht="12.75">
      <c r="A124" s="278"/>
      <c r="B124" s="279"/>
      <c r="C124" s="283"/>
    </row>
    <row r="125" spans="1:3" ht="12.75">
      <c r="A125" s="278"/>
      <c r="B125" s="279"/>
      <c r="C125" s="283"/>
    </row>
    <row r="126" spans="1:3" s="268" customFormat="1" ht="12.75">
      <c r="A126" s="279"/>
      <c r="B126" s="279"/>
      <c r="C126" s="283"/>
    </row>
    <row r="127" spans="1:3" s="268" customFormat="1" ht="12.75">
      <c r="A127" s="285"/>
      <c r="B127" s="285"/>
      <c r="C127" s="291"/>
    </row>
    <row r="128" spans="1:3" ht="12.75">
      <c r="A128" s="278"/>
      <c r="B128" s="279"/>
      <c r="C128" s="283"/>
    </row>
    <row r="129" spans="1:3" s="268" customFormat="1" ht="12.75">
      <c r="A129" s="285"/>
      <c r="B129" s="285"/>
      <c r="C129" s="291"/>
    </row>
    <row r="130" spans="1:3" ht="12.75">
      <c r="A130" s="278"/>
      <c r="B130" s="279"/>
      <c r="C130" s="283"/>
    </row>
    <row r="131" spans="1:3" ht="12.75">
      <c r="A131" s="278"/>
      <c r="B131" s="279"/>
      <c r="C131" s="280"/>
    </row>
    <row r="132" spans="1:3" ht="12.75">
      <c r="A132" s="278"/>
      <c r="B132" s="279"/>
      <c r="C132" s="280"/>
    </row>
    <row r="133" spans="1:3" ht="12.75">
      <c r="A133" s="278"/>
      <c r="B133" s="279"/>
      <c r="C133" s="283"/>
    </row>
    <row r="134" spans="1:3" ht="12.75">
      <c r="A134" s="279"/>
      <c r="B134" s="279"/>
      <c r="C134" s="283"/>
    </row>
    <row r="135" spans="1:3" ht="12.75">
      <c r="A135" s="279"/>
      <c r="B135" s="279"/>
      <c r="C135" s="283"/>
    </row>
    <row r="136" spans="1:3" ht="13.5">
      <c r="A136" s="279"/>
      <c r="B136" s="279"/>
      <c r="C136" s="292"/>
    </row>
    <row r="137" spans="1:3" ht="13.5">
      <c r="A137" s="279"/>
      <c r="B137" s="279"/>
      <c r="C137" s="292"/>
    </row>
    <row r="138" spans="1:3" ht="13.5">
      <c r="A138" s="278"/>
      <c r="B138" s="279"/>
      <c r="C138" s="293"/>
    </row>
    <row r="139" spans="1:3" ht="12.75">
      <c r="A139" s="278"/>
      <c r="B139" s="279"/>
      <c r="C139" s="283"/>
    </row>
    <row r="140" spans="1:3" ht="12.75">
      <c r="A140" s="278"/>
      <c r="B140" s="279"/>
      <c r="C140" s="283"/>
    </row>
    <row r="141" spans="1:3" ht="12.75">
      <c r="A141" s="278"/>
      <c r="B141" s="279"/>
      <c r="C141" s="283"/>
    </row>
    <row r="142" spans="1:3" ht="12.75">
      <c r="A142" s="278"/>
      <c r="B142" s="279"/>
      <c r="C142" s="280"/>
    </row>
    <row r="143" spans="1:3" ht="12.75">
      <c r="A143" s="278"/>
      <c r="B143" s="279"/>
      <c r="C143" s="283"/>
    </row>
    <row r="144" spans="1:3" ht="12.75">
      <c r="A144" s="278"/>
      <c r="B144" s="279"/>
      <c r="C144" s="283"/>
    </row>
    <row r="145" spans="1:3" ht="12.75">
      <c r="A145" s="278"/>
      <c r="B145" s="279"/>
      <c r="C145" s="283"/>
    </row>
    <row r="146" spans="1:3" s="274" customFormat="1" ht="12.75">
      <c r="A146" s="278"/>
      <c r="B146" s="279"/>
      <c r="C146" s="283"/>
    </row>
    <row r="147" spans="1:3" s="268" customFormat="1" ht="12.75">
      <c r="A147" s="279"/>
      <c r="B147" s="279"/>
      <c r="C147" s="283"/>
    </row>
    <row r="148" spans="1:3" s="268" customFormat="1" ht="12.75">
      <c r="A148" s="284"/>
      <c r="B148" s="285"/>
      <c r="C148" s="291"/>
    </row>
    <row r="149" spans="1:3" ht="12.75">
      <c r="A149" s="279"/>
      <c r="B149" s="279"/>
      <c r="C149" s="283"/>
    </row>
    <row r="150" spans="1:3" ht="12.75">
      <c r="A150" s="294"/>
      <c r="B150" s="279"/>
      <c r="C150" s="113"/>
    </row>
    <row r="151" spans="1:4" ht="12.75">
      <c r="A151" s="279"/>
      <c r="B151" s="279"/>
      <c r="C151" s="283"/>
      <c r="D151" s="289"/>
    </row>
    <row r="152" spans="1:3" ht="12.75">
      <c r="A152" s="279"/>
      <c r="B152" s="279"/>
      <c r="C152" s="283"/>
    </row>
    <row r="153" spans="1:3" ht="12.75">
      <c r="A153" s="279"/>
      <c r="B153" s="279"/>
      <c r="C153" s="283"/>
    </row>
    <row r="154" spans="1:3" ht="12.75">
      <c r="A154" s="279"/>
      <c r="B154" s="279"/>
      <c r="C154" s="280"/>
    </row>
  </sheetData>
  <sheetProtection/>
  <mergeCells count="4">
    <mergeCell ref="A8:C8"/>
    <mergeCell ref="A9:C9"/>
    <mergeCell ref="A11:B11"/>
    <mergeCell ref="C11:C12"/>
  </mergeCells>
  <printOptions/>
  <pageMargins left="0.7086614173228347" right="0" top="0.7480314960629921" bottom="0.35433070866141736"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43"/>
  <sheetViews>
    <sheetView zoomScale="93" zoomScaleNormal="93" workbookViewId="0" topLeftCell="A2">
      <selection activeCell="D5" sqref="D5"/>
    </sheetView>
  </sheetViews>
  <sheetFormatPr defaultColWidth="15.00390625" defaultRowHeight="15"/>
  <cols>
    <col min="1" max="1" width="70.421875" style="4" customWidth="1"/>
    <col min="2" max="2" width="15.00390625" style="4" customWidth="1"/>
    <col min="3" max="3" width="18.421875" style="4" customWidth="1"/>
    <col min="4" max="4" width="18.421875" style="425" customWidth="1"/>
    <col min="5" max="5" width="13.57421875" style="354" customWidth="1"/>
    <col min="6" max="6" width="9.57421875" style="354" customWidth="1"/>
    <col min="7" max="248" width="10.00390625" style="4" customWidth="1"/>
    <col min="249" max="249" width="70.421875" style="4" customWidth="1"/>
    <col min="250" max="16384" width="15.00390625" style="4" customWidth="1"/>
  </cols>
  <sheetData>
    <row r="1" ht="12.75">
      <c r="D1" s="114" t="s">
        <v>68</v>
      </c>
    </row>
    <row r="2" ht="12.75">
      <c r="D2" s="114" t="s">
        <v>67</v>
      </c>
    </row>
    <row r="3" ht="12.75">
      <c r="D3" s="114" t="s">
        <v>131</v>
      </c>
    </row>
    <row r="4" ht="12.75">
      <c r="D4" s="114" t="s">
        <v>379</v>
      </c>
    </row>
    <row r="5" ht="12.75">
      <c r="D5" s="114" t="s">
        <v>130</v>
      </c>
    </row>
    <row r="7" spans="1:4" ht="58.5" customHeight="1">
      <c r="A7" s="477" t="s">
        <v>735</v>
      </c>
      <c r="B7" s="477"/>
      <c r="C7" s="477"/>
      <c r="D7" s="477"/>
    </row>
    <row r="8" spans="1:3" ht="17.25">
      <c r="A8" s="5"/>
      <c r="B8" s="5"/>
      <c r="C8" s="5"/>
    </row>
    <row r="9" spans="1:4" ht="18" thickBot="1">
      <c r="A9" s="6"/>
      <c r="B9" s="6"/>
      <c r="C9" s="6"/>
      <c r="D9" s="426"/>
    </row>
    <row r="10" spans="1:4" ht="24" customHeight="1" thickBot="1">
      <c r="A10" s="484" t="s">
        <v>127</v>
      </c>
      <c r="B10" s="480" t="s">
        <v>114</v>
      </c>
      <c r="C10" s="481"/>
      <c r="D10" s="478" t="s">
        <v>128</v>
      </c>
    </row>
    <row r="11" spans="1:4" ht="15.75" customHeight="1" thickBot="1">
      <c r="A11" s="485"/>
      <c r="B11" s="16" t="s">
        <v>115</v>
      </c>
      <c r="C11" s="17" t="s">
        <v>116</v>
      </c>
      <c r="D11" s="479"/>
    </row>
    <row r="12" spans="1:4" ht="15" thickBot="1">
      <c r="A12" s="81" t="s">
        <v>91</v>
      </c>
      <c r="B12" s="82" t="s">
        <v>90</v>
      </c>
      <c r="C12" s="83"/>
      <c r="D12" s="427">
        <f>D13+D14+D16+D17+D18+D15</f>
        <v>23130.213</v>
      </c>
    </row>
    <row r="13" spans="1:4" ht="45.75" customHeight="1">
      <c r="A13" s="80" t="s">
        <v>59</v>
      </c>
      <c r="B13" s="76"/>
      <c r="C13" s="79" t="s">
        <v>58</v>
      </c>
      <c r="D13" s="428">
        <f>'Пр.7 Р.П. ЦС. ВР'!E12</f>
        <v>50</v>
      </c>
    </row>
    <row r="14" spans="1:4" ht="44.25" customHeight="1">
      <c r="A14" s="80" t="s">
        <v>129</v>
      </c>
      <c r="B14" s="76"/>
      <c r="C14" s="79" t="s">
        <v>50</v>
      </c>
      <c r="D14" s="428">
        <f>'Пр.7 Р.П. ЦС. ВР'!E18</f>
        <v>12487.178</v>
      </c>
    </row>
    <row r="15" spans="1:4" ht="33.75" customHeight="1">
      <c r="A15" s="80" t="s">
        <v>295</v>
      </c>
      <c r="B15" s="76"/>
      <c r="C15" s="79" t="s">
        <v>294</v>
      </c>
      <c r="D15" s="428">
        <f>'Пр.7 Р.П. ЦС. ВР'!E38</f>
        <v>50.5</v>
      </c>
    </row>
    <row r="16" spans="1:4" ht="13.5" hidden="1">
      <c r="A16" s="73" t="s">
        <v>132</v>
      </c>
      <c r="B16" s="78"/>
      <c r="C16" s="79" t="s">
        <v>136</v>
      </c>
      <c r="D16" s="428">
        <f>'Пр.7 Р.П. ЦС. ВР'!E33</f>
        <v>0</v>
      </c>
    </row>
    <row r="17" spans="1:4" ht="13.5">
      <c r="A17" s="75" t="s">
        <v>94</v>
      </c>
      <c r="B17" s="76"/>
      <c r="C17" s="77" t="s">
        <v>85</v>
      </c>
      <c r="D17" s="428">
        <f>'Пр.7 Р.П. ЦС. ВР'!E44</f>
        <v>400</v>
      </c>
    </row>
    <row r="18" spans="1:4" ht="14.25" thickBot="1">
      <c r="A18" s="11" t="s">
        <v>57</v>
      </c>
      <c r="B18" s="7"/>
      <c r="C18" s="8" t="s">
        <v>56</v>
      </c>
      <c r="D18" s="429">
        <f>'Пр.7 Р.П. ЦС. ВР'!E50</f>
        <v>10142.535</v>
      </c>
    </row>
    <row r="19" spans="1:4" ht="27.75" customHeight="1" thickBot="1">
      <c r="A19" s="84" t="s">
        <v>174</v>
      </c>
      <c r="B19" s="82" t="s">
        <v>133</v>
      </c>
      <c r="C19" s="83"/>
      <c r="D19" s="430">
        <f>D20</f>
        <v>431.62</v>
      </c>
    </row>
    <row r="20" spans="1:4" ht="20.25" customHeight="1" thickBot="1">
      <c r="A20" s="73" t="s">
        <v>134</v>
      </c>
      <c r="B20" s="74"/>
      <c r="C20" s="77" t="s">
        <v>135</v>
      </c>
      <c r="D20" s="428">
        <f>'Пр.7 Р.П. ЦС. ВР'!E84</f>
        <v>431.62</v>
      </c>
    </row>
    <row r="21" spans="1:4" ht="29.25" customHeight="1" thickBot="1">
      <c r="A21" s="84" t="s">
        <v>96</v>
      </c>
      <c r="B21" s="82" t="s">
        <v>95</v>
      </c>
      <c r="C21" s="83"/>
      <c r="D21" s="430">
        <f>D22+D24+D23</f>
        <v>823.856</v>
      </c>
    </row>
    <row r="22" spans="1:4" ht="30.75" customHeight="1">
      <c r="A22" s="73" t="s">
        <v>97</v>
      </c>
      <c r="B22" s="74"/>
      <c r="C22" s="77" t="s">
        <v>78</v>
      </c>
      <c r="D22" s="428">
        <f>'Пр.7 Р.П. ЦС. ВР'!E93</f>
        <v>218.62</v>
      </c>
    </row>
    <row r="23" spans="1:4" ht="30.75" customHeight="1">
      <c r="A23" s="73" t="s">
        <v>112</v>
      </c>
      <c r="B23" s="74"/>
      <c r="C23" s="77" t="s">
        <v>113</v>
      </c>
      <c r="D23" s="428">
        <f>'Пр.7 Р.П. ЦС. ВР'!E99</f>
        <v>62.236</v>
      </c>
    </row>
    <row r="24" spans="1:4" ht="30.75" customHeight="1" thickBot="1">
      <c r="A24" s="10" t="s">
        <v>110</v>
      </c>
      <c r="B24" s="12"/>
      <c r="C24" s="8" t="s">
        <v>111</v>
      </c>
      <c r="D24" s="429">
        <f>'Пр.7 Р.П. ЦС. ВР'!E105</f>
        <v>543</v>
      </c>
    </row>
    <row r="25" spans="1:4" ht="21.75" customHeight="1" thickBot="1">
      <c r="A25" s="85" t="s">
        <v>99</v>
      </c>
      <c r="B25" s="82" t="s">
        <v>98</v>
      </c>
      <c r="C25" s="83"/>
      <c r="D25" s="430">
        <f>D27+D26</f>
        <v>3436.7200000000003</v>
      </c>
    </row>
    <row r="26" spans="1:4" ht="13.5">
      <c r="A26" s="72" t="s">
        <v>106</v>
      </c>
      <c r="B26" s="71"/>
      <c r="C26" s="77" t="s">
        <v>107</v>
      </c>
      <c r="D26" s="428">
        <f>'Пр.7 Р.П. ЦС. ВР'!E112</f>
        <v>3116.7200000000003</v>
      </c>
    </row>
    <row r="27" spans="1:4" ht="14.25" thickBot="1">
      <c r="A27" s="11" t="s">
        <v>47</v>
      </c>
      <c r="B27" s="13"/>
      <c r="C27" s="8" t="s">
        <v>46</v>
      </c>
      <c r="D27" s="429">
        <f>'Пр.7 Р.П. ЦС. ВР'!E142</f>
        <v>320</v>
      </c>
    </row>
    <row r="28" spans="1:4" ht="21.75" customHeight="1" thickBot="1">
      <c r="A28" s="85" t="s">
        <v>117</v>
      </c>
      <c r="B28" s="82" t="s">
        <v>89</v>
      </c>
      <c r="C28" s="83"/>
      <c r="D28" s="430">
        <f>D30+D31+D29</f>
        <v>158657.25809</v>
      </c>
    </row>
    <row r="29" spans="1:6" ht="16.5" customHeight="1">
      <c r="A29" s="72" t="s">
        <v>39</v>
      </c>
      <c r="B29" s="71"/>
      <c r="C29" s="77" t="s">
        <v>38</v>
      </c>
      <c r="D29" s="431">
        <f>'Пр.7 Р.П. ЦС. ВР'!E154</f>
        <v>132912.51773</v>
      </c>
      <c r="F29" s="355"/>
    </row>
    <row r="30" spans="1:4" ht="17.25" customHeight="1">
      <c r="A30" s="72" t="s">
        <v>76</v>
      </c>
      <c r="B30" s="71"/>
      <c r="C30" s="77" t="s">
        <v>75</v>
      </c>
      <c r="D30" s="428">
        <f>'Пр.7 Р.П. ЦС. ВР'!E189</f>
        <v>6844.42436</v>
      </c>
    </row>
    <row r="31" spans="1:4" ht="18" customHeight="1" thickBot="1">
      <c r="A31" s="11" t="s">
        <v>108</v>
      </c>
      <c r="B31" s="13"/>
      <c r="C31" s="8" t="s">
        <v>109</v>
      </c>
      <c r="D31" s="429">
        <f>'Пр.7 Р.П. ЦС. ВР'!E227</f>
        <v>18900.316000000003</v>
      </c>
    </row>
    <row r="32" spans="1:4" ht="20.25" customHeight="1" thickBot="1">
      <c r="A32" s="81" t="s">
        <v>103</v>
      </c>
      <c r="B32" s="82" t="s">
        <v>100</v>
      </c>
      <c r="C32" s="83"/>
      <c r="D32" s="430">
        <f>D33</f>
        <v>13815.6</v>
      </c>
    </row>
    <row r="33" spans="1:4" ht="20.25" customHeight="1" thickBot="1">
      <c r="A33" s="9" t="s">
        <v>34</v>
      </c>
      <c r="B33" s="13"/>
      <c r="C33" s="8" t="s">
        <v>33</v>
      </c>
      <c r="D33" s="429">
        <f>'Пр.7 Р.П. ЦС. ВР'!E286</f>
        <v>13815.6</v>
      </c>
    </row>
    <row r="34" spans="1:4" ht="20.25" customHeight="1" thickBot="1">
      <c r="A34" s="81" t="s">
        <v>92</v>
      </c>
      <c r="B34" s="82" t="s">
        <v>93</v>
      </c>
      <c r="C34" s="83"/>
      <c r="D34" s="430">
        <f>D35+D36</f>
        <v>2220</v>
      </c>
    </row>
    <row r="35" spans="1:4" ht="24" customHeight="1">
      <c r="A35" s="121" t="s">
        <v>49</v>
      </c>
      <c r="B35" s="122"/>
      <c r="C35" s="123" t="s">
        <v>87</v>
      </c>
      <c r="D35" s="432">
        <f>'Пр.7 Р.П. ЦС. ВР'!E319</f>
        <v>1120</v>
      </c>
    </row>
    <row r="36" spans="1:4" ht="19.5" customHeight="1" thickBot="1">
      <c r="A36" s="69" t="s">
        <v>80</v>
      </c>
      <c r="B36" s="70"/>
      <c r="C36" s="14" t="s">
        <v>79</v>
      </c>
      <c r="D36" s="433">
        <f>'Пр.7 Р.П. ЦС. ВР'!E325</f>
        <v>1100</v>
      </c>
    </row>
    <row r="37" spans="1:4" ht="24" customHeight="1" hidden="1" thickBot="1">
      <c r="A37" s="81" t="s">
        <v>104</v>
      </c>
      <c r="B37" s="82" t="s">
        <v>101</v>
      </c>
      <c r="C37" s="86"/>
      <c r="D37" s="427">
        <f>D38</f>
        <v>0</v>
      </c>
    </row>
    <row r="38" spans="1:4" ht="21" customHeight="1" hidden="1" thickBot="1">
      <c r="A38" s="9" t="s">
        <v>36</v>
      </c>
      <c r="B38" s="13"/>
      <c r="C38" s="8" t="s">
        <v>35</v>
      </c>
      <c r="D38" s="429">
        <f>'Пр.7 Р.П. ЦС. ВР'!E346</f>
        <v>0</v>
      </c>
    </row>
    <row r="39" spans="1:4" ht="21.75" customHeight="1" hidden="1" thickBot="1">
      <c r="A39" s="81" t="s">
        <v>105</v>
      </c>
      <c r="B39" s="82" t="s">
        <v>102</v>
      </c>
      <c r="C39" s="86"/>
      <c r="D39" s="427">
        <f>D40</f>
        <v>0</v>
      </c>
    </row>
    <row r="40" spans="1:4" ht="19.5" customHeight="1" hidden="1" thickBot="1">
      <c r="A40" s="9" t="s">
        <v>82</v>
      </c>
      <c r="B40" s="13"/>
      <c r="C40" s="8" t="s">
        <v>81</v>
      </c>
      <c r="D40" s="429">
        <f>'Пр.7 Р.П. ЦС. ВР'!E365</f>
        <v>0</v>
      </c>
    </row>
    <row r="41" spans="1:4" ht="26.25" customHeight="1" thickBot="1">
      <c r="A41" s="482" t="s">
        <v>32</v>
      </c>
      <c r="B41" s="483"/>
      <c r="C41" s="483"/>
      <c r="D41" s="434">
        <f>D12+D19+D21+D25+D28+D32+D34+D37+D39</f>
        <v>202515.26709</v>
      </c>
    </row>
    <row r="42" spans="2:3" ht="12.75">
      <c r="B42" s="15"/>
      <c r="C42" s="15"/>
    </row>
    <row r="43" ht="12.75">
      <c r="D43" s="435"/>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7"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tabColor rgb="FFFF0000"/>
  </sheetPr>
  <dimension ref="A1:K404"/>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80.57421875" style="18" customWidth="1"/>
    <col min="2" max="2" width="14.8515625" style="19" customWidth="1"/>
    <col min="3" max="3" width="9.140625" style="19" customWidth="1"/>
    <col min="4" max="4" width="7.421875" style="19" customWidth="1"/>
    <col min="5" max="5" width="13.8515625" style="442" customWidth="1"/>
    <col min="6" max="6" width="1.421875" style="18" customWidth="1"/>
    <col min="7" max="7" width="1.57421875" style="18" hidden="1" customWidth="1"/>
    <col min="8" max="8" width="11.57421875" style="18" hidden="1" customWidth="1"/>
    <col min="9" max="9" width="0" style="18" hidden="1" customWidth="1"/>
    <col min="10" max="10" width="2.140625" style="18" customWidth="1"/>
    <col min="11" max="11" width="17.421875" style="18" customWidth="1"/>
    <col min="12" max="16384" width="8.8515625" style="18" customWidth="1"/>
  </cols>
  <sheetData>
    <row r="1" ht="12.75">
      <c r="E1" s="436" t="s">
        <v>68</v>
      </c>
    </row>
    <row r="2" spans="3:5" ht="14.25" customHeight="1">
      <c r="C2" s="385" t="s">
        <v>67</v>
      </c>
      <c r="D2" s="385"/>
      <c r="E2" s="385"/>
    </row>
    <row r="3" spans="2:5" s="2" customFormat="1" ht="12.75">
      <c r="B3" s="490" t="s">
        <v>131</v>
      </c>
      <c r="C3" s="490"/>
      <c r="D3" s="490"/>
      <c r="E3" s="490"/>
    </row>
    <row r="4" spans="4:5" ht="12.75">
      <c r="D4" s="491" t="s">
        <v>379</v>
      </c>
      <c r="E4" s="491"/>
    </row>
    <row r="5" ht="12.75">
      <c r="E5" s="436" t="s">
        <v>199</v>
      </c>
    </row>
    <row r="6" ht="12.75">
      <c r="E6" s="436"/>
    </row>
    <row r="7" ht="12.75">
      <c r="E7" s="436"/>
    </row>
    <row r="8" spans="1:5" ht="34.5" customHeight="1">
      <c r="A8" s="486" t="s">
        <v>750</v>
      </c>
      <c r="B8" s="486"/>
      <c r="C8" s="486"/>
      <c r="D8" s="486"/>
      <c r="E8" s="486"/>
    </row>
    <row r="11" spans="1:11" s="22" customFormat="1" ht="25.5">
      <c r="A11" s="28" t="s">
        <v>66</v>
      </c>
      <c r="B11" s="1" t="s">
        <v>65</v>
      </c>
      <c r="C11" s="1" t="s">
        <v>64</v>
      </c>
      <c r="D11" s="28" t="s">
        <v>63</v>
      </c>
      <c r="E11" s="437" t="s">
        <v>62</v>
      </c>
      <c r="J11" s="401"/>
      <c r="K11" s="133"/>
    </row>
    <row r="12" spans="1:11" s="59" customFormat="1" ht="25.5">
      <c r="A12" s="46" t="s">
        <v>605</v>
      </c>
      <c r="B12" s="1" t="s">
        <v>664</v>
      </c>
      <c r="C12" s="1"/>
      <c r="D12" s="1"/>
      <c r="E12" s="437">
        <f>E13+E18+E27+E46+E53</f>
        <v>4905</v>
      </c>
      <c r="F12" s="173"/>
      <c r="J12" s="401"/>
      <c r="K12" s="175"/>
    </row>
    <row r="13" spans="1:10" s="68" customFormat="1" ht="51.75">
      <c r="A13" s="30" t="s">
        <v>604</v>
      </c>
      <c r="B13" s="1" t="s">
        <v>686</v>
      </c>
      <c r="C13" s="1"/>
      <c r="D13" s="1"/>
      <c r="E13" s="437">
        <f>E15</f>
        <v>500</v>
      </c>
      <c r="J13" s="401"/>
    </row>
    <row r="14" spans="1:10" s="68" customFormat="1" ht="12.75">
      <c r="A14" s="30" t="s">
        <v>684</v>
      </c>
      <c r="B14" s="117" t="s">
        <v>685</v>
      </c>
      <c r="C14" s="1"/>
      <c r="D14" s="1"/>
      <c r="E14" s="437">
        <f>E15</f>
        <v>500</v>
      </c>
      <c r="J14" s="402"/>
    </row>
    <row r="15" spans="1:5" s="29" customFormat="1" ht="51.75">
      <c r="A15" s="30" t="s">
        <v>217</v>
      </c>
      <c r="B15" s="117" t="s">
        <v>682</v>
      </c>
      <c r="C15" s="1"/>
      <c r="D15" s="28"/>
      <c r="E15" s="437">
        <f>E16</f>
        <v>500</v>
      </c>
    </row>
    <row r="16" spans="1:5" s="29" customFormat="1" ht="15.75" customHeight="1">
      <c r="A16" s="31" t="s">
        <v>273</v>
      </c>
      <c r="B16" s="117" t="s">
        <v>682</v>
      </c>
      <c r="C16" s="362" t="s">
        <v>287</v>
      </c>
      <c r="D16" s="28"/>
      <c r="E16" s="437">
        <f>E17</f>
        <v>500</v>
      </c>
    </row>
    <row r="17" spans="1:5" s="29" customFormat="1" ht="12.75">
      <c r="A17" s="363" t="s">
        <v>39</v>
      </c>
      <c r="B17" s="117" t="s">
        <v>682</v>
      </c>
      <c r="C17" s="362" t="s">
        <v>287</v>
      </c>
      <c r="D17" s="28" t="s">
        <v>38</v>
      </c>
      <c r="E17" s="437">
        <f>'Пр.7 Р.П. ЦС. ВР'!E168</f>
        <v>500</v>
      </c>
    </row>
    <row r="18" spans="1:5" s="29" customFormat="1" ht="45" customHeight="1" hidden="1">
      <c r="A18" s="31" t="s">
        <v>183</v>
      </c>
      <c r="B18" s="1" t="s">
        <v>77</v>
      </c>
      <c r="C18" s="1"/>
      <c r="D18" s="28"/>
      <c r="E18" s="437">
        <f>E19+E24</f>
        <v>0</v>
      </c>
    </row>
    <row r="19" spans="1:5" s="29" customFormat="1" ht="64.5" hidden="1">
      <c r="A19" s="27" t="s">
        <v>184</v>
      </c>
      <c r="B19" s="1" t="s">
        <v>185</v>
      </c>
      <c r="C19" s="1"/>
      <c r="D19" s="28"/>
      <c r="E19" s="437">
        <f>E20+E22</f>
        <v>0</v>
      </c>
    </row>
    <row r="20" spans="1:5" s="29" customFormat="1" ht="12.75" hidden="1">
      <c r="A20" s="31" t="s">
        <v>273</v>
      </c>
      <c r="B20" s="1" t="s">
        <v>185</v>
      </c>
      <c r="C20" s="362" t="s">
        <v>287</v>
      </c>
      <c r="D20" s="28"/>
      <c r="E20" s="437">
        <f>E21</f>
        <v>0</v>
      </c>
    </row>
    <row r="21" spans="1:5" s="29" customFormat="1" ht="12.75" hidden="1">
      <c r="A21" s="363" t="s">
        <v>76</v>
      </c>
      <c r="B21" s="1" t="s">
        <v>185</v>
      </c>
      <c r="C21" s="362" t="s">
        <v>287</v>
      </c>
      <c r="D21" s="28" t="s">
        <v>75</v>
      </c>
      <c r="E21" s="437">
        <f>'Пр.7 Р.П. ЦС. ВР'!E206</f>
        <v>0</v>
      </c>
    </row>
    <row r="22" spans="1:5" s="29" customFormat="1" ht="25.5" hidden="1">
      <c r="A22" s="27" t="s">
        <v>48</v>
      </c>
      <c r="B22" s="1" t="s">
        <v>185</v>
      </c>
      <c r="C22" s="1" t="s">
        <v>45</v>
      </c>
      <c r="D22" s="28"/>
      <c r="E22" s="437">
        <f>E23</f>
        <v>0</v>
      </c>
    </row>
    <row r="23" spans="1:5" s="29" customFormat="1" ht="12.75" hidden="1">
      <c r="A23" s="363" t="s">
        <v>76</v>
      </c>
      <c r="B23" s="1" t="s">
        <v>185</v>
      </c>
      <c r="C23" s="362" t="s">
        <v>45</v>
      </c>
      <c r="D23" s="28" t="s">
        <v>75</v>
      </c>
      <c r="E23" s="437">
        <f>'Пр.7 Р.П. ЦС. ВР'!E207</f>
        <v>0</v>
      </c>
    </row>
    <row r="24" spans="1:5" s="24" customFormat="1" ht="64.5" hidden="1">
      <c r="A24" s="27" t="s">
        <v>184</v>
      </c>
      <c r="B24" s="1" t="s">
        <v>600</v>
      </c>
      <c r="C24" s="1"/>
      <c r="D24" s="28"/>
      <c r="E24" s="437">
        <f>E25</f>
        <v>0</v>
      </c>
    </row>
    <row r="25" spans="1:5" s="29" customFormat="1" ht="25.5" hidden="1">
      <c r="A25" s="31" t="s">
        <v>48</v>
      </c>
      <c r="B25" s="1" t="s">
        <v>600</v>
      </c>
      <c r="C25" s="1" t="s">
        <v>45</v>
      </c>
      <c r="D25" s="28"/>
      <c r="E25" s="437">
        <f>E26</f>
        <v>0</v>
      </c>
    </row>
    <row r="26" spans="1:5" s="29" customFormat="1" ht="12.75" hidden="1">
      <c r="A26" s="363" t="s">
        <v>76</v>
      </c>
      <c r="B26" s="1" t="s">
        <v>600</v>
      </c>
      <c r="C26" s="1" t="s">
        <v>45</v>
      </c>
      <c r="D26" s="28" t="s">
        <v>75</v>
      </c>
      <c r="E26" s="437">
        <f>'Пр.7 Р.П. ЦС. ВР'!E209</f>
        <v>0</v>
      </c>
    </row>
    <row r="27" spans="1:5" s="24" customFormat="1" ht="51.75">
      <c r="A27" s="31" t="s">
        <v>752</v>
      </c>
      <c r="B27" s="1" t="s">
        <v>675</v>
      </c>
      <c r="C27" s="1"/>
      <c r="D27" s="28"/>
      <c r="E27" s="437">
        <f>E29+E37+E34+E40</f>
        <v>3825</v>
      </c>
    </row>
    <row r="28" spans="1:5" s="24" customFormat="1" ht="25.5">
      <c r="A28" s="31" t="s">
        <v>671</v>
      </c>
      <c r="B28" s="1" t="s">
        <v>672</v>
      </c>
      <c r="C28" s="1"/>
      <c r="D28" s="28"/>
      <c r="E28" s="437">
        <f>E29+E40</f>
        <v>3825</v>
      </c>
    </row>
    <row r="29" spans="1:5" s="24" customFormat="1" ht="64.5">
      <c r="A29" s="30" t="s">
        <v>670</v>
      </c>
      <c r="B29" s="1" t="s">
        <v>673</v>
      </c>
      <c r="C29" s="1"/>
      <c r="D29" s="28"/>
      <c r="E29" s="437">
        <f>E30+E32</f>
        <v>2085</v>
      </c>
    </row>
    <row r="30" spans="1:5" s="29" customFormat="1" ht="25.5" hidden="1">
      <c r="A30" s="31" t="s">
        <v>48</v>
      </c>
      <c r="B30" s="1" t="s">
        <v>186</v>
      </c>
      <c r="C30" s="1" t="s">
        <v>45</v>
      </c>
      <c r="D30" s="28"/>
      <c r="E30" s="437">
        <f>E31</f>
        <v>0</v>
      </c>
    </row>
    <row r="31" spans="1:5" s="29" customFormat="1" ht="12.75" hidden="1">
      <c r="A31" s="363" t="s">
        <v>76</v>
      </c>
      <c r="B31" s="1" t="s">
        <v>186</v>
      </c>
      <c r="C31" s="1" t="s">
        <v>45</v>
      </c>
      <c r="D31" s="28" t="s">
        <v>75</v>
      </c>
      <c r="E31" s="437">
        <f>'Пр.7 Р.П. ЦС. ВР'!E213</f>
        <v>0</v>
      </c>
    </row>
    <row r="32" spans="1:5" s="29" customFormat="1" ht="12.75">
      <c r="A32" s="31" t="s">
        <v>273</v>
      </c>
      <c r="B32" s="1" t="s">
        <v>673</v>
      </c>
      <c r="C32" s="362" t="s">
        <v>287</v>
      </c>
      <c r="D32" s="28"/>
      <c r="E32" s="437">
        <f>E33</f>
        <v>2085</v>
      </c>
    </row>
    <row r="33" spans="1:5" s="29" customFormat="1" ht="12.75">
      <c r="A33" s="363" t="s">
        <v>76</v>
      </c>
      <c r="B33" s="1" t="s">
        <v>673</v>
      </c>
      <c r="C33" s="362" t="s">
        <v>287</v>
      </c>
      <c r="D33" s="28" t="s">
        <v>75</v>
      </c>
      <c r="E33" s="437">
        <f>'Пр.7 Р.П. ЦС. ВР'!E214</f>
        <v>2085</v>
      </c>
    </row>
    <row r="34" spans="1:5" s="29" customFormat="1" ht="64.5" hidden="1">
      <c r="A34" s="31" t="s">
        <v>290</v>
      </c>
      <c r="B34" s="1" t="s">
        <v>289</v>
      </c>
      <c r="C34" s="362"/>
      <c r="D34" s="28"/>
      <c r="E34" s="437">
        <f>E35</f>
        <v>0</v>
      </c>
    </row>
    <row r="35" spans="1:5" s="29" customFormat="1" ht="12.75" hidden="1">
      <c r="A35" s="33" t="s">
        <v>280</v>
      </c>
      <c r="B35" s="1" t="s">
        <v>289</v>
      </c>
      <c r="C35" s="362" t="s">
        <v>288</v>
      </c>
      <c r="D35" s="28"/>
      <c r="E35" s="437">
        <f>E36</f>
        <v>0</v>
      </c>
    </row>
    <row r="36" spans="1:5" s="29" customFormat="1" ht="12.75" hidden="1">
      <c r="A36" s="363" t="s">
        <v>76</v>
      </c>
      <c r="B36" s="1" t="s">
        <v>289</v>
      </c>
      <c r="C36" s="362" t="s">
        <v>288</v>
      </c>
      <c r="D36" s="28" t="s">
        <v>75</v>
      </c>
      <c r="E36" s="437">
        <f>'Пр.7 Р.П. ЦС. ВР'!E216</f>
        <v>0</v>
      </c>
    </row>
    <row r="37" spans="1:5" s="24" customFormat="1" ht="64.5" hidden="1">
      <c r="A37" s="30" t="s">
        <v>263</v>
      </c>
      <c r="B37" s="1" t="s">
        <v>241</v>
      </c>
      <c r="C37" s="1"/>
      <c r="D37" s="28"/>
      <c r="E37" s="437">
        <f>E38</f>
        <v>0</v>
      </c>
    </row>
    <row r="38" spans="1:5" s="29" customFormat="1" ht="25.5" hidden="1">
      <c r="A38" s="31" t="s">
        <v>48</v>
      </c>
      <c r="B38" s="1" t="s">
        <v>241</v>
      </c>
      <c r="C38" s="1" t="s">
        <v>45</v>
      </c>
      <c r="D38" s="28"/>
      <c r="E38" s="437">
        <f>E39</f>
        <v>0</v>
      </c>
    </row>
    <row r="39" spans="1:5" s="29" customFormat="1" ht="12.75" hidden="1">
      <c r="A39" s="363" t="s">
        <v>76</v>
      </c>
      <c r="B39" s="1" t="s">
        <v>241</v>
      </c>
      <c r="C39" s="1" t="s">
        <v>45</v>
      </c>
      <c r="D39" s="28" t="s">
        <v>75</v>
      </c>
      <c r="E39" s="437">
        <f>'Пр.7 Р.П. ЦС. ВР'!E218</f>
        <v>0</v>
      </c>
    </row>
    <row r="40" spans="1:5" s="29" customFormat="1" ht="21.75" customHeight="1">
      <c r="A40" s="31" t="s">
        <v>305</v>
      </c>
      <c r="B40" s="1" t="s">
        <v>674</v>
      </c>
      <c r="C40" s="362"/>
      <c r="D40" s="28"/>
      <c r="E40" s="437">
        <f>E43+E44</f>
        <v>1740</v>
      </c>
    </row>
    <row r="41" spans="1:5" s="29" customFormat="1" ht="12.75" hidden="1">
      <c r="A41" s="31" t="s">
        <v>273</v>
      </c>
      <c r="B41" s="1" t="s">
        <v>300</v>
      </c>
      <c r="C41" s="362" t="s">
        <v>287</v>
      </c>
      <c r="D41" s="28"/>
      <c r="E41" s="437"/>
    </row>
    <row r="42" spans="1:5" s="29" customFormat="1" ht="12.75">
      <c r="A42" s="31" t="s">
        <v>273</v>
      </c>
      <c r="B42" s="1" t="s">
        <v>674</v>
      </c>
      <c r="C42" s="362" t="s">
        <v>287</v>
      </c>
      <c r="D42" s="28"/>
      <c r="E42" s="437">
        <f>E43</f>
        <v>1740</v>
      </c>
    </row>
    <row r="43" spans="1:5" s="29" customFormat="1" ht="12.75">
      <c r="A43" s="363" t="s">
        <v>76</v>
      </c>
      <c r="B43" s="1" t="s">
        <v>674</v>
      </c>
      <c r="C43" s="362" t="s">
        <v>287</v>
      </c>
      <c r="D43" s="28" t="s">
        <v>75</v>
      </c>
      <c r="E43" s="437">
        <f>'Пр.7 Р.П. ЦС. ВР'!E220</f>
        <v>1740</v>
      </c>
    </row>
    <row r="44" spans="1:5" s="29" customFormat="1" ht="12.75" hidden="1">
      <c r="A44" s="33" t="s">
        <v>280</v>
      </c>
      <c r="B44" s="1" t="s">
        <v>300</v>
      </c>
      <c r="C44" s="362" t="s">
        <v>288</v>
      </c>
      <c r="D44" s="28"/>
      <c r="E44" s="437">
        <f>E45</f>
        <v>0</v>
      </c>
    </row>
    <row r="45" spans="1:5" s="29" customFormat="1" ht="12.75" hidden="1">
      <c r="A45" s="363" t="s">
        <v>76</v>
      </c>
      <c r="B45" s="1" t="s">
        <v>300</v>
      </c>
      <c r="C45" s="362" t="s">
        <v>288</v>
      </c>
      <c r="D45" s="28" t="s">
        <v>75</v>
      </c>
      <c r="E45" s="437"/>
    </row>
    <row r="46" spans="1:5" s="68" customFormat="1" ht="51.75">
      <c r="A46" s="30" t="s">
        <v>665</v>
      </c>
      <c r="B46" s="1" t="s">
        <v>668</v>
      </c>
      <c r="C46" s="1"/>
      <c r="D46" s="1"/>
      <c r="E46" s="437">
        <f>E48</f>
        <v>580</v>
      </c>
    </row>
    <row r="47" spans="1:5" s="68" customFormat="1" ht="12.75">
      <c r="A47" s="31" t="s">
        <v>658</v>
      </c>
      <c r="B47" s="117" t="s">
        <v>666</v>
      </c>
      <c r="C47" s="117"/>
      <c r="D47" s="1"/>
      <c r="E47" s="437">
        <f>E48</f>
        <v>580</v>
      </c>
    </row>
    <row r="48" spans="1:5" s="68" customFormat="1" ht="64.5">
      <c r="A48" s="30" t="s">
        <v>725</v>
      </c>
      <c r="B48" s="117" t="s">
        <v>667</v>
      </c>
      <c r="C48" s="117"/>
      <c r="D48" s="1"/>
      <c r="E48" s="437">
        <f>E49+E51</f>
        <v>580</v>
      </c>
    </row>
    <row r="49" spans="1:5" s="67" customFormat="1" ht="15.75" customHeight="1" hidden="1">
      <c r="A49" s="3" t="s">
        <v>279</v>
      </c>
      <c r="B49" s="117" t="s">
        <v>667</v>
      </c>
      <c r="C49" s="1" t="s">
        <v>288</v>
      </c>
      <c r="D49" s="44"/>
      <c r="E49" s="438">
        <f>E50</f>
        <v>0</v>
      </c>
    </row>
    <row r="50" spans="1:5" s="29" customFormat="1" ht="12.75" hidden="1">
      <c r="A50" s="363" t="s">
        <v>76</v>
      </c>
      <c r="B50" s="117" t="s">
        <v>667</v>
      </c>
      <c r="C50" s="1" t="s">
        <v>288</v>
      </c>
      <c r="D50" s="28" t="s">
        <v>75</v>
      </c>
      <c r="E50" s="438">
        <f>'Пр.7 Р.П. ЦС. ВР'!E226</f>
        <v>0</v>
      </c>
    </row>
    <row r="51" spans="1:5" s="67" customFormat="1" ht="12.75">
      <c r="A51" s="31" t="s">
        <v>273</v>
      </c>
      <c r="B51" s="117" t="s">
        <v>667</v>
      </c>
      <c r="C51" s="362" t="s">
        <v>287</v>
      </c>
      <c r="D51" s="44"/>
      <c r="E51" s="438">
        <f>E52</f>
        <v>580</v>
      </c>
    </row>
    <row r="52" spans="1:5" s="29" customFormat="1" ht="12.75">
      <c r="A52" s="363" t="s">
        <v>76</v>
      </c>
      <c r="B52" s="117" t="s">
        <v>667</v>
      </c>
      <c r="C52" s="362" t="s">
        <v>287</v>
      </c>
      <c r="D52" s="28" t="s">
        <v>75</v>
      </c>
      <c r="E52" s="438">
        <f>'Пр.7 Р.П. ЦС. ВР'!E225</f>
        <v>580</v>
      </c>
    </row>
    <row r="53" spans="1:5" s="68" customFormat="1" ht="51.75" hidden="1">
      <c r="A53" s="52" t="s">
        <v>608</v>
      </c>
      <c r="B53" s="1" t="s">
        <v>654</v>
      </c>
      <c r="C53" s="1"/>
      <c r="D53" s="1"/>
      <c r="E53" s="437">
        <f>E55</f>
        <v>0</v>
      </c>
    </row>
    <row r="54" spans="1:5" s="68" customFormat="1" ht="12" customHeight="1" hidden="1">
      <c r="A54" s="31" t="s">
        <v>652</v>
      </c>
      <c r="B54" s="117" t="s">
        <v>736</v>
      </c>
      <c r="C54" s="117"/>
      <c r="D54" s="1"/>
      <c r="E54" s="437">
        <f>E55</f>
        <v>0</v>
      </c>
    </row>
    <row r="55" spans="1:5" s="68" customFormat="1" ht="12.75" hidden="1">
      <c r="A55" s="52" t="s">
        <v>609</v>
      </c>
      <c r="B55" s="357" t="s">
        <v>651</v>
      </c>
      <c r="C55" s="117"/>
      <c r="D55" s="1"/>
      <c r="E55" s="437">
        <f>E56+E58</f>
        <v>0</v>
      </c>
    </row>
    <row r="56" spans="1:5" s="67" customFormat="1" ht="15.75" customHeight="1" hidden="1">
      <c r="A56" s="3" t="s">
        <v>279</v>
      </c>
      <c r="B56" s="357" t="s">
        <v>651</v>
      </c>
      <c r="C56" s="1" t="s">
        <v>288</v>
      </c>
      <c r="D56" s="44"/>
      <c r="E56" s="438">
        <f>E57</f>
        <v>0</v>
      </c>
    </row>
    <row r="57" spans="1:5" s="29" customFormat="1" ht="12.75" hidden="1">
      <c r="A57" s="363" t="s">
        <v>76</v>
      </c>
      <c r="B57" s="357" t="s">
        <v>651</v>
      </c>
      <c r="C57" s="1" t="s">
        <v>288</v>
      </c>
      <c r="D57" s="28" t="s">
        <v>75</v>
      </c>
      <c r="E57" s="438">
        <f>'Пр.7 Р.П. ЦС. ВР'!E233</f>
        <v>0</v>
      </c>
    </row>
    <row r="58" spans="1:5" s="67" customFormat="1" ht="12.75" hidden="1">
      <c r="A58" s="31" t="s">
        <v>273</v>
      </c>
      <c r="B58" s="357" t="s">
        <v>651</v>
      </c>
      <c r="C58" s="362" t="s">
        <v>287</v>
      </c>
      <c r="D58" s="44"/>
      <c r="E58" s="438">
        <f>E59</f>
        <v>0</v>
      </c>
    </row>
    <row r="59" spans="1:5" s="29" customFormat="1" ht="12.75" hidden="1">
      <c r="A59" s="363" t="s">
        <v>108</v>
      </c>
      <c r="B59" s="357" t="s">
        <v>651</v>
      </c>
      <c r="C59" s="362" t="s">
        <v>287</v>
      </c>
      <c r="D59" s="28" t="s">
        <v>109</v>
      </c>
      <c r="E59" s="438">
        <f>'Пр.7 Р.П. ЦС. ВР'!E254</f>
        <v>0</v>
      </c>
    </row>
    <row r="60" spans="1:5" s="29" customFormat="1" ht="12.75">
      <c r="A60" s="52" t="s">
        <v>189</v>
      </c>
      <c r="B60" s="43" t="s">
        <v>663</v>
      </c>
      <c r="C60" s="1"/>
      <c r="D60" s="28"/>
      <c r="E60" s="437">
        <f>E61+E74</f>
        <v>14638.076000000001</v>
      </c>
    </row>
    <row r="61" spans="1:5" s="26" customFormat="1" ht="39">
      <c r="A61" s="52" t="s">
        <v>190</v>
      </c>
      <c r="B61" s="43" t="s">
        <v>660</v>
      </c>
      <c r="C61" s="1"/>
      <c r="D61" s="28"/>
      <c r="E61" s="437">
        <f>E65+E68+E71+E62</f>
        <v>14638.076000000001</v>
      </c>
    </row>
    <row r="62" spans="1:5" s="26" customFormat="1" ht="39">
      <c r="A62" s="364" t="s">
        <v>319</v>
      </c>
      <c r="B62" s="36" t="s">
        <v>662</v>
      </c>
      <c r="C62" s="1"/>
      <c r="D62" s="28"/>
      <c r="E62" s="437">
        <f>E63</f>
        <v>14488.076000000001</v>
      </c>
    </row>
    <row r="63" spans="1:5" s="26" customFormat="1" ht="17.25" customHeight="1">
      <c r="A63" s="3" t="s">
        <v>283</v>
      </c>
      <c r="B63" s="36" t="s">
        <v>662</v>
      </c>
      <c r="C63" s="1" t="s">
        <v>284</v>
      </c>
      <c r="D63" s="28"/>
      <c r="E63" s="437">
        <f>E64</f>
        <v>14488.076000000001</v>
      </c>
    </row>
    <row r="64" spans="1:5" s="26" customFormat="1" ht="12.75">
      <c r="A64" s="363" t="s">
        <v>108</v>
      </c>
      <c r="B64" s="36" t="s">
        <v>662</v>
      </c>
      <c r="C64" s="1" t="s">
        <v>284</v>
      </c>
      <c r="D64" s="28" t="s">
        <v>109</v>
      </c>
      <c r="E64" s="437">
        <f>'Пр.7 Р.П. ЦС. ВР'!E259</f>
        <v>14488.076000000001</v>
      </c>
    </row>
    <row r="65" spans="1:5" s="29" customFormat="1" ht="39">
      <c r="A65" s="52" t="s">
        <v>209</v>
      </c>
      <c r="B65" s="1" t="s">
        <v>28</v>
      </c>
      <c r="C65" s="1"/>
      <c r="D65" s="28"/>
      <c r="E65" s="437">
        <f>E66</f>
        <v>150</v>
      </c>
    </row>
    <row r="66" spans="1:5" s="29" customFormat="1" ht="12.75">
      <c r="A66" s="31" t="s">
        <v>273</v>
      </c>
      <c r="B66" s="1" t="s">
        <v>28</v>
      </c>
      <c r="C66" s="362" t="s">
        <v>287</v>
      </c>
      <c r="D66" s="28"/>
      <c r="E66" s="437">
        <f>E67</f>
        <v>150</v>
      </c>
    </row>
    <row r="67" spans="1:5" s="29" customFormat="1" ht="12.75">
      <c r="A67" s="363" t="s">
        <v>108</v>
      </c>
      <c r="B67" s="1" t="s">
        <v>28</v>
      </c>
      <c r="C67" s="362" t="s">
        <v>287</v>
      </c>
      <c r="D67" s="28" t="s">
        <v>109</v>
      </c>
      <c r="E67" s="437">
        <f>'Пр.7 Р.П. ЦС. ВР'!E261</f>
        <v>150</v>
      </c>
    </row>
    <row r="68" spans="1:5" s="29" customFormat="1" ht="39" hidden="1">
      <c r="A68" s="33" t="s">
        <v>192</v>
      </c>
      <c r="B68" s="1" t="s">
        <v>193</v>
      </c>
      <c r="C68" s="1"/>
      <c r="D68" s="28"/>
      <c r="E68" s="437">
        <f>E69</f>
        <v>0</v>
      </c>
    </row>
    <row r="69" spans="1:5" s="26" customFormat="1" ht="12.75" hidden="1">
      <c r="A69" s="31" t="s">
        <v>273</v>
      </c>
      <c r="B69" s="1" t="s">
        <v>193</v>
      </c>
      <c r="C69" s="1" t="s">
        <v>287</v>
      </c>
      <c r="D69" s="28"/>
      <c r="E69" s="437">
        <f>E70</f>
        <v>0</v>
      </c>
    </row>
    <row r="70" spans="1:5" s="29" customFormat="1" ht="12.75" hidden="1">
      <c r="A70" s="363" t="s">
        <v>108</v>
      </c>
      <c r="B70" s="1" t="s">
        <v>193</v>
      </c>
      <c r="C70" s="362" t="s">
        <v>287</v>
      </c>
      <c r="D70" s="28" t="s">
        <v>109</v>
      </c>
      <c r="E70" s="437">
        <f>'Пр.7 Р.П. ЦС. ВР'!E263</f>
        <v>0</v>
      </c>
    </row>
    <row r="71" spans="1:5" s="29" customFormat="1" ht="39" hidden="1">
      <c r="A71" s="33" t="s">
        <v>194</v>
      </c>
      <c r="B71" s="1" t="s">
        <v>200</v>
      </c>
      <c r="C71" s="1"/>
      <c r="D71" s="28"/>
      <c r="E71" s="437">
        <f>E72</f>
        <v>0</v>
      </c>
    </row>
    <row r="72" spans="1:5" s="29" customFormat="1" ht="12.75" hidden="1">
      <c r="A72" s="31" t="s">
        <v>273</v>
      </c>
      <c r="B72" s="1" t="s">
        <v>200</v>
      </c>
      <c r="C72" s="1" t="s">
        <v>287</v>
      </c>
      <c r="D72" s="28"/>
      <c r="E72" s="437">
        <f>E73</f>
        <v>0</v>
      </c>
    </row>
    <row r="73" spans="1:5" s="29" customFormat="1" ht="12.75" hidden="1">
      <c r="A73" s="363" t="s">
        <v>108</v>
      </c>
      <c r="B73" s="1" t="s">
        <v>200</v>
      </c>
      <c r="C73" s="362" t="s">
        <v>287</v>
      </c>
      <c r="D73" s="28" t="s">
        <v>109</v>
      </c>
      <c r="E73" s="437">
        <f>'Пр.7 Р.П. ЦС. ВР'!E265</f>
        <v>0</v>
      </c>
    </row>
    <row r="74" spans="1:5" s="63" customFormat="1" ht="39" hidden="1">
      <c r="A74" s="52" t="s">
        <v>195</v>
      </c>
      <c r="B74" s="1" t="s">
        <v>118</v>
      </c>
      <c r="C74" s="1"/>
      <c r="D74" s="28"/>
      <c r="E74" s="437">
        <f>E75+E78</f>
        <v>0</v>
      </c>
    </row>
    <row r="75" spans="1:5" s="63" customFormat="1" ht="39" hidden="1">
      <c r="A75" s="52" t="s">
        <v>196</v>
      </c>
      <c r="B75" s="1" t="s">
        <v>204</v>
      </c>
      <c r="C75" s="1"/>
      <c r="D75" s="28"/>
      <c r="E75" s="437">
        <f>E76</f>
        <v>0</v>
      </c>
    </row>
    <row r="76" spans="1:5" s="26" customFormat="1" ht="12.75" hidden="1">
      <c r="A76" s="31" t="s">
        <v>273</v>
      </c>
      <c r="B76" s="1" t="s">
        <v>204</v>
      </c>
      <c r="C76" s="1" t="s">
        <v>287</v>
      </c>
      <c r="D76" s="28"/>
      <c r="E76" s="437">
        <f>E77</f>
        <v>0</v>
      </c>
    </row>
    <row r="77" spans="1:5" s="29" customFormat="1" ht="12.75" hidden="1">
      <c r="A77" s="363" t="s">
        <v>108</v>
      </c>
      <c r="B77" s="1" t="s">
        <v>204</v>
      </c>
      <c r="C77" s="362" t="s">
        <v>287</v>
      </c>
      <c r="D77" s="28" t="s">
        <v>109</v>
      </c>
      <c r="E77" s="437">
        <f>'Пр.7 Р.П. ЦС. ВР'!E268</f>
        <v>0</v>
      </c>
    </row>
    <row r="78" spans="1:5" s="29" customFormat="1" ht="39" hidden="1">
      <c r="A78" s="52" t="s">
        <v>197</v>
      </c>
      <c r="B78" s="1" t="s">
        <v>205</v>
      </c>
      <c r="C78" s="1"/>
      <c r="D78" s="28"/>
      <c r="E78" s="437">
        <f>E79</f>
        <v>0</v>
      </c>
    </row>
    <row r="79" spans="1:5" s="29" customFormat="1" ht="12.75" hidden="1">
      <c r="A79" s="33" t="s">
        <v>52</v>
      </c>
      <c r="B79" s="1" t="s">
        <v>205</v>
      </c>
      <c r="C79" s="1" t="s">
        <v>72</v>
      </c>
      <c r="D79" s="28" t="s">
        <v>109</v>
      </c>
      <c r="E79" s="437">
        <f>E80</f>
        <v>0</v>
      </c>
    </row>
    <row r="80" spans="1:5" s="29" customFormat="1" ht="12.75" hidden="1">
      <c r="A80" s="363" t="s">
        <v>108</v>
      </c>
      <c r="B80" s="1" t="s">
        <v>205</v>
      </c>
      <c r="C80" s="1" t="s">
        <v>72</v>
      </c>
      <c r="D80" s="28" t="s">
        <v>109</v>
      </c>
      <c r="E80" s="437">
        <f>'Пр.7 Р.П. ЦС. ВР'!E270</f>
        <v>0</v>
      </c>
    </row>
    <row r="81" spans="1:5" s="104" customFormat="1" ht="12.75">
      <c r="A81" s="52" t="s">
        <v>751</v>
      </c>
      <c r="B81" s="43" t="s">
        <v>737</v>
      </c>
      <c r="C81" s="1"/>
      <c r="D81" s="28"/>
      <c r="E81" s="437">
        <f>E82+E99</f>
        <v>3116.7200000000003</v>
      </c>
    </row>
    <row r="82" spans="1:5" s="26" customFormat="1" ht="39">
      <c r="A82" s="52" t="s">
        <v>167</v>
      </c>
      <c r="B82" s="43" t="s">
        <v>698</v>
      </c>
      <c r="C82" s="1"/>
      <c r="D82" s="28"/>
      <c r="E82" s="437">
        <f>E83</f>
        <v>2616.7200000000003</v>
      </c>
    </row>
    <row r="83" spans="1:5" s="26" customFormat="1" ht="25.5">
      <c r="A83" s="52" t="s">
        <v>739</v>
      </c>
      <c r="B83" s="43" t="s">
        <v>699</v>
      </c>
      <c r="C83" s="1"/>
      <c r="D83" s="28"/>
      <c r="E83" s="437">
        <f>E84+E93+E96</f>
        <v>2616.7200000000003</v>
      </c>
    </row>
    <row r="84" spans="1:5" s="29" customFormat="1" ht="12.75">
      <c r="A84" s="52" t="s">
        <v>740</v>
      </c>
      <c r="B84" s="43" t="s">
        <v>697</v>
      </c>
      <c r="C84" s="1"/>
      <c r="D84" s="28"/>
      <c r="E84" s="437">
        <f>E85</f>
        <v>1536.52</v>
      </c>
    </row>
    <row r="85" spans="1:5" s="29" customFormat="1" ht="12.75">
      <c r="A85" s="31" t="s">
        <v>273</v>
      </c>
      <c r="B85" s="43" t="s">
        <v>697</v>
      </c>
      <c r="C85" s="362" t="s">
        <v>287</v>
      </c>
      <c r="D85" s="28"/>
      <c r="E85" s="437">
        <f>E86</f>
        <v>1536.52</v>
      </c>
    </row>
    <row r="86" spans="1:5" s="32" customFormat="1" ht="12.75">
      <c r="A86" s="52" t="s">
        <v>106</v>
      </c>
      <c r="B86" s="43" t="s">
        <v>697</v>
      </c>
      <c r="C86" s="362" t="s">
        <v>287</v>
      </c>
      <c r="D86" s="28" t="s">
        <v>107</v>
      </c>
      <c r="E86" s="437">
        <f>'Пр.7 Р.П. ЦС. ВР'!E119</f>
        <v>1536.52</v>
      </c>
    </row>
    <row r="87" spans="1:5" s="32" customFormat="1" ht="39.75" customHeight="1" hidden="1">
      <c r="A87" s="42" t="s">
        <v>291</v>
      </c>
      <c r="B87" s="117" t="s">
        <v>272</v>
      </c>
      <c r="C87" s="362"/>
      <c r="D87" s="28"/>
      <c r="E87" s="437">
        <f>E89</f>
        <v>0</v>
      </c>
    </row>
    <row r="88" spans="1:5" s="32" customFormat="1" ht="12.75" hidden="1">
      <c r="A88" s="31" t="s">
        <v>273</v>
      </c>
      <c r="B88" s="117" t="s">
        <v>272</v>
      </c>
      <c r="C88" s="362" t="s">
        <v>287</v>
      </c>
      <c r="D88" s="28"/>
      <c r="E88" s="437">
        <f>E89</f>
        <v>0</v>
      </c>
    </row>
    <row r="89" spans="1:5" s="32" customFormat="1" ht="12.75" hidden="1">
      <c r="A89" s="52" t="s">
        <v>106</v>
      </c>
      <c r="B89" s="117" t="s">
        <v>272</v>
      </c>
      <c r="C89" s="362" t="s">
        <v>287</v>
      </c>
      <c r="D89" s="28" t="s">
        <v>107</v>
      </c>
      <c r="E89" s="437">
        <f>'Пр.7 Р.П. ЦС. ВР'!E121</f>
        <v>0</v>
      </c>
    </row>
    <row r="90" spans="1:5" s="32" customFormat="1" ht="12.75" hidden="1">
      <c r="A90" s="52" t="s">
        <v>596</v>
      </c>
      <c r="B90" s="43" t="s">
        <v>595</v>
      </c>
      <c r="C90" s="362"/>
      <c r="D90" s="28"/>
      <c r="E90" s="437">
        <f>E91</f>
        <v>0</v>
      </c>
    </row>
    <row r="91" spans="1:5" s="32" customFormat="1" ht="12.75" hidden="1">
      <c r="A91" s="31" t="s">
        <v>273</v>
      </c>
      <c r="B91" s="43" t="s">
        <v>595</v>
      </c>
      <c r="C91" s="362" t="s">
        <v>287</v>
      </c>
      <c r="D91" s="28"/>
      <c r="E91" s="437">
        <f>E92</f>
        <v>0</v>
      </c>
    </row>
    <row r="92" spans="1:5" s="32" customFormat="1" ht="12.75" hidden="1">
      <c r="A92" s="52" t="s">
        <v>106</v>
      </c>
      <c r="B92" s="43" t="s">
        <v>595</v>
      </c>
      <c r="C92" s="362" t="s">
        <v>287</v>
      </c>
      <c r="D92" s="28" t="s">
        <v>107</v>
      </c>
      <c r="E92" s="437">
        <f>'Пр.7 Р.П. ЦС. ВР'!E125</f>
        <v>0</v>
      </c>
    </row>
    <row r="93" spans="1:5" s="32" customFormat="1" ht="12.75">
      <c r="A93" s="52" t="s">
        <v>740</v>
      </c>
      <c r="B93" s="43" t="s">
        <v>696</v>
      </c>
      <c r="C93" s="362"/>
      <c r="D93" s="28"/>
      <c r="E93" s="437">
        <f>E94</f>
        <v>930.2</v>
      </c>
    </row>
    <row r="94" spans="1:5" s="32" customFormat="1" ht="12.75">
      <c r="A94" s="31" t="s">
        <v>273</v>
      </c>
      <c r="B94" s="43" t="s">
        <v>696</v>
      </c>
      <c r="C94" s="362" t="s">
        <v>287</v>
      </c>
      <c r="D94" s="28"/>
      <c r="E94" s="437">
        <f>E95</f>
        <v>930.2</v>
      </c>
    </row>
    <row r="95" spans="1:5" s="32" customFormat="1" ht="12.75">
      <c r="A95" s="52" t="s">
        <v>106</v>
      </c>
      <c r="B95" s="43" t="s">
        <v>696</v>
      </c>
      <c r="C95" s="362" t="s">
        <v>287</v>
      </c>
      <c r="D95" s="28" t="s">
        <v>107</v>
      </c>
      <c r="E95" s="437">
        <f>'Пр.7 Р.П. ЦС. ВР'!E117</f>
        <v>930.2</v>
      </c>
    </row>
    <row r="96" spans="1:5" s="32" customFormat="1" ht="25.5">
      <c r="A96" s="52" t="s">
        <v>742</v>
      </c>
      <c r="B96" s="43" t="s">
        <v>738</v>
      </c>
      <c r="C96" s="362"/>
      <c r="D96" s="28"/>
      <c r="E96" s="437">
        <f>E97</f>
        <v>150</v>
      </c>
    </row>
    <row r="97" spans="1:5" s="32" customFormat="1" ht="12.75">
      <c r="A97" s="31" t="s">
        <v>273</v>
      </c>
      <c r="B97" s="43" t="s">
        <v>738</v>
      </c>
      <c r="C97" s="362" t="s">
        <v>287</v>
      </c>
      <c r="D97" s="28"/>
      <c r="E97" s="437">
        <f>E98</f>
        <v>150</v>
      </c>
    </row>
    <row r="98" spans="1:5" s="32" customFormat="1" ht="12.75">
      <c r="A98" s="52" t="s">
        <v>106</v>
      </c>
      <c r="B98" s="43" t="s">
        <v>738</v>
      </c>
      <c r="C98" s="362" t="s">
        <v>287</v>
      </c>
      <c r="D98" s="28" t="s">
        <v>107</v>
      </c>
      <c r="E98" s="437">
        <f>'Пр.7 Р.П. ЦС. ВР'!E127</f>
        <v>150</v>
      </c>
    </row>
    <row r="99" spans="1:5" s="63" customFormat="1" ht="31.5" customHeight="1">
      <c r="A99" s="52" t="s">
        <v>170</v>
      </c>
      <c r="B99" s="43" t="s">
        <v>703</v>
      </c>
      <c r="C99" s="1"/>
      <c r="D99" s="28"/>
      <c r="E99" s="437">
        <f>E100</f>
        <v>500</v>
      </c>
    </row>
    <row r="100" spans="1:5" s="63" customFormat="1" ht="31.5" customHeight="1">
      <c r="A100" s="52" t="s">
        <v>700</v>
      </c>
      <c r="B100" s="43" t="s">
        <v>701</v>
      </c>
      <c r="C100" s="1"/>
      <c r="D100" s="28"/>
      <c r="E100" s="437">
        <f>E104</f>
        <v>500</v>
      </c>
    </row>
    <row r="101" spans="1:5" s="29" customFormat="1" ht="51.75" hidden="1">
      <c r="A101" s="353" t="s">
        <v>315</v>
      </c>
      <c r="B101" s="1" t="s">
        <v>314</v>
      </c>
      <c r="C101" s="1"/>
      <c r="D101" s="28"/>
      <c r="E101" s="437">
        <f>E102</f>
        <v>0</v>
      </c>
    </row>
    <row r="102" spans="1:5" s="29" customFormat="1" ht="17.25" customHeight="1" hidden="1">
      <c r="A102" s="3" t="s">
        <v>283</v>
      </c>
      <c r="B102" s="1" t="s">
        <v>314</v>
      </c>
      <c r="C102" s="1" t="s">
        <v>284</v>
      </c>
      <c r="D102" s="28"/>
      <c r="E102" s="437">
        <f>E103</f>
        <v>0</v>
      </c>
    </row>
    <row r="103" spans="1:5" s="29" customFormat="1" ht="12.75" hidden="1">
      <c r="A103" s="52" t="s">
        <v>106</v>
      </c>
      <c r="B103" s="1" t="s">
        <v>314</v>
      </c>
      <c r="C103" s="1" t="s">
        <v>284</v>
      </c>
      <c r="D103" s="28" t="s">
        <v>107</v>
      </c>
      <c r="E103" s="437">
        <f>'Пр.7 Р.П. ЦС. ВР'!E136</f>
        <v>0</v>
      </c>
    </row>
    <row r="104" spans="1:5" s="29" customFormat="1" ht="64.5">
      <c r="A104" s="365" t="s">
        <v>219</v>
      </c>
      <c r="B104" s="43" t="s">
        <v>702</v>
      </c>
      <c r="C104" s="1"/>
      <c r="D104" s="28"/>
      <c r="E104" s="437">
        <f>E105</f>
        <v>500</v>
      </c>
    </row>
    <row r="105" spans="1:5" s="29" customFormat="1" ht="12.75">
      <c r="A105" s="31" t="s">
        <v>273</v>
      </c>
      <c r="B105" s="43" t="s">
        <v>702</v>
      </c>
      <c r="C105" s="1" t="s">
        <v>287</v>
      </c>
      <c r="D105" s="28"/>
      <c r="E105" s="437">
        <f>E106</f>
        <v>500</v>
      </c>
    </row>
    <row r="106" spans="1:5" s="29" customFormat="1" ht="15" customHeight="1">
      <c r="A106" s="52" t="s">
        <v>106</v>
      </c>
      <c r="B106" s="43" t="s">
        <v>702</v>
      </c>
      <c r="C106" s="362" t="s">
        <v>287</v>
      </c>
      <c r="D106" s="28" t="s">
        <v>107</v>
      </c>
      <c r="E106" s="437">
        <f>'Пр.7 Р.П. ЦС. ВР'!E132</f>
        <v>500</v>
      </c>
    </row>
    <row r="107" spans="1:5" s="29" customFormat="1" ht="51.75" hidden="1">
      <c r="A107" s="365" t="s">
        <v>171</v>
      </c>
      <c r="B107" s="1" t="s">
        <v>172</v>
      </c>
      <c r="C107" s="1"/>
      <c r="D107" s="28"/>
      <c r="E107" s="437">
        <f>E108</f>
        <v>0</v>
      </c>
    </row>
    <row r="108" spans="1:5" s="29" customFormat="1" ht="12.75" hidden="1">
      <c r="A108" s="31" t="s">
        <v>273</v>
      </c>
      <c r="B108" s="1" t="s">
        <v>172</v>
      </c>
      <c r="C108" s="362" t="s">
        <v>287</v>
      </c>
      <c r="D108" s="28"/>
      <c r="E108" s="437">
        <f>E109</f>
        <v>0</v>
      </c>
    </row>
    <row r="109" spans="1:5" s="32" customFormat="1" ht="12.75" hidden="1">
      <c r="A109" s="52" t="s">
        <v>106</v>
      </c>
      <c r="B109" s="1" t="s">
        <v>172</v>
      </c>
      <c r="C109" s="362" t="s">
        <v>287</v>
      </c>
      <c r="D109" s="28" t="s">
        <v>107</v>
      </c>
      <c r="E109" s="437">
        <f>'Пр.7 Р.П. ЦС. ВР'!E134</f>
        <v>0</v>
      </c>
    </row>
    <row r="110" spans="1:5" s="26" customFormat="1" ht="39">
      <c r="A110" s="52" t="s">
        <v>177</v>
      </c>
      <c r="B110" s="45" t="s">
        <v>644</v>
      </c>
      <c r="C110" s="1"/>
      <c r="D110" s="28"/>
      <c r="E110" s="437">
        <f>E111+E127+E141+E148</f>
        <v>131601.51773</v>
      </c>
    </row>
    <row r="111" spans="1:5" s="29" customFormat="1" ht="64.5">
      <c r="A111" s="52" t="s">
        <v>723</v>
      </c>
      <c r="B111" s="43" t="s">
        <v>681</v>
      </c>
      <c r="C111" s="1"/>
      <c r="D111" s="28"/>
      <c r="E111" s="437">
        <f>E113+E116+E124</f>
        <v>130501.51772999999</v>
      </c>
    </row>
    <row r="112" spans="1:5" s="29" customFormat="1" ht="12.75">
      <c r="A112" s="31" t="s">
        <v>678</v>
      </c>
      <c r="B112" s="43" t="s">
        <v>679</v>
      </c>
      <c r="C112" s="1"/>
      <c r="D112" s="28"/>
      <c r="E112" s="437">
        <f>E113+E116+E124</f>
        <v>130501.51772999999</v>
      </c>
    </row>
    <row r="113" spans="1:5" s="29" customFormat="1" ht="90.75">
      <c r="A113" s="126" t="s">
        <v>178</v>
      </c>
      <c r="B113" s="128" t="s">
        <v>754</v>
      </c>
      <c r="C113" s="1"/>
      <c r="D113" s="28"/>
      <c r="E113" s="437">
        <f>E114</f>
        <v>50964.10914999999</v>
      </c>
    </row>
    <row r="114" spans="1:5" s="29" customFormat="1" ht="25.5">
      <c r="A114" s="3" t="s">
        <v>234</v>
      </c>
      <c r="B114" s="43" t="s">
        <v>754</v>
      </c>
      <c r="C114" s="1" t="s">
        <v>288</v>
      </c>
      <c r="D114" s="28"/>
      <c r="E114" s="437">
        <f>E115</f>
        <v>50964.10914999999</v>
      </c>
    </row>
    <row r="115" spans="1:5" s="29" customFormat="1" ht="12.75">
      <c r="A115" s="363" t="s">
        <v>39</v>
      </c>
      <c r="B115" s="43" t="s">
        <v>754</v>
      </c>
      <c r="C115" s="1" t="s">
        <v>288</v>
      </c>
      <c r="D115" s="28" t="s">
        <v>38</v>
      </c>
      <c r="E115" s="437">
        <f>'Пр.7 Р.П. ЦС. ВР'!E175</f>
        <v>50964.10914999999</v>
      </c>
    </row>
    <row r="116" spans="1:5" s="29" customFormat="1" ht="90.75">
      <c r="A116" s="126" t="s">
        <v>222</v>
      </c>
      <c r="B116" s="128" t="s">
        <v>755</v>
      </c>
      <c r="C116" s="366" t="s">
        <v>288</v>
      </c>
      <c r="D116" s="367" t="s">
        <v>38</v>
      </c>
      <c r="E116" s="437">
        <f>E117+E120</f>
        <v>68637.40858</v>
      </c>
    </row>
    <row r="117" spans="1:5" s="29" customFormat="1" ht="81" customHeight="1">
      <c r="A117" s="52" t="s">
        <v>223</v>
      </c>
      <c r="B117" s="43" t="s">
        <v>755</v>
      </c>
      <c r="C117" s="1"/>
      <c r="D117" s="28"/>
      <c r="E117" s="437">
        <f>E118</f>
        <v>29518.34064</v>
      </c>
    </row>
    <row r="118" spans="1:5" s="29" customFormat="1" ht="12.75">
      <c r="A118" s="33" t="s">
        <v>280</v>
      </c>
      <c r="B118" s="43" t="s">
        <v>755</v>
      </c>
      <c r="C118" s="1" t="s">
        <v>288</v>
      </c>
      <c r="D118" s="28"/>
      <c r="E118" s="437">
        <f>E119</f>
        <v>29518.34064</v>
      </c>
    </row>
    <row r="119" spans="1:5" s="29" customFormat="1" ht="12.75">
      <c r="A119" s="363" t="s">
        <v>39</v>
      </c>
      <c r="B119" s="43" t="s">
        <v>755</v>
      </c>
      <c r="C119" s="1" t="s">
        <v>288</v>
      </c>
      <c r="D119" s="28" t="s">
        <v>38</v>
      </c>
      <c r="E119" s="437">
        <f>'Пр.7 Р.П. ЦС. ВР'!E178</f>
        <v>29518.34064</v>
      </c>
    </row>
    <row r="120" spans="1:5" s="29" customFormat="1" ht="90.75">
      <c r="A120" s="126" t="s">
        <v>221</v>
      </c>
      <c r="B120" s="128" t="s">
        <v>755</v>
      </c>
      <c r="C120" s="1"/>
      <c r="D120" s="28"/>
      <c r="E120" s="437">
        <f>E121</f>
        <v>39119.06794</v>
      </c>
    </row>
    <row r="121" spans="1:5" s="29" customFormat="1" ht="12.75">
      <c r="A121" s="33" t="s">
        <v>280</v>
      </c>
      <c r="B121" s="43" t="s">
        <v>755</v>
      </c>
      <c r="C121" s="1" t="s">
        <v>288</v>
      </c>
      <c r="D121" s="28"/>
      <c r="E121" s="437">
        <f>E122</f>
        <v>39119.06794</v>
      </c>
    </row>
    <row r="122" spans="1:5" s="29" customFormat="1" ht="12.75">
      <c r="A122" s="363" t="s">
        <v>39</v>
      </c>
      <c r="B122" s="43" t="s">
        <v>755</v>
      </c>
      <c r="C122" s="1" t="s">
        <v>288</v>
      </c>
      <c r="D122" s="28" t="s">
        <v>38</v>
      </c>
      <c r="E122" s="437">
        <f>'Пр.7 Р.П. ЦС. ВР'!E180</f>
        <v>39119.06794</v>
      </c>
    </row>
    <row r="123" spans="1:5" s="29" customFormat="1" ht="12.75" hidden="1">
      <c r="A123" s="31" t="s">
        <v>678</v>
      </c>
      <c r="B123" s="43" t="s">
        <v>681</v>
      </c>
      <c r="C123" s="1"/>
      <c r="D123" s="28"/>
      <c r="E123" s="437"/>
    </row>
    <row r="124" spans="1:5" s="29" customFormat="1" ht="90.75">
      <c r="A124" s="52" t="s">
        <v>724</v>
      </c>
      <c r="B124" s="43" t="s">
        <v>680</v>
      </c>
      <c r="C124" s="1"/>
      <c r="D124" s="28"/>
      <c r="E124" s="437">
        <f>E125</f>
        <v>10900</v>
      </c>
    </row>
    <row r="125" spans="1:5" s="29" customFormat="1" ht="15.75" customHeight="1">
      <c r="A125" s="3" t="s">
        <v>279</v>
      </c>
      <c r="B125" s="43" t="s">
        <v>680</v>
      </c>
      <c r="C125" s="1" t="s">
        <v>288</v>
      </c>
      <c r="D125" s="28"/>
      <c r="E125" s="437">
        <f>E126</f>
        <v>10900</v>
      </c>
    </row>
    <row r="126" spans="1:5" s="29" customFormat="1" ht="12.75">
      <c r="A126" s="363" t="s">
        <v>39</v>
      </c>
      <c r="B126" s="43" t="s">
        <v>680</v>
      </c>
      <c r="C126" s="1" t="s">
        <v>288</v>
      </c>
      <c r="D126" s="28" t="s">
        <v>38</v>
      </c>
      <c r="E126" s="437">
        <f>'Пр.7 Р.П. ЦС. ВР'!E183</f>
        <v>10900</v>
      </c>
    </row>
    <row r="127" spans="1:5" s="63" customFormat="1" ht="64.5">
      <c r="A127" s="31" t="s">
        <v>745</v>
      </c>
      <c r="B127" s="1" t="s">
        <v>646</v>
      </c>
      <c r="C127" s="1"/>
      <c r="D127" s="28"/>
      <c r="E127" s="437">
        <f>E128</f>
        <v>1000</v>
      </c>
    </row>
    <row r="128" spans="1:5" s="63" customFormat="1" ht="25.5">
      <c r="A128" s="31" t="s">
        <v>647</v>
      </c>
      <c r="B128" s="1" t="s">
        <v>645</v>
      </c>
      <c r="C128" s="1"/>
      <c r="D128" s="28"/>
      <c r="E128" s="437">
        <f>E129</f>
        <v>1000</v>
      </c>
    </row>
    <row r="129" spans="1:5" s="29" customFormat="1" ht="12.75">
      <c r="A129" s="30" t="s">
        <v>743</v>
      </c>
      <c r="B129" s="1" t="s">
        <v>648</v>
      </c>
      <c r="C129" s="1"/>
      <c r="D129" s="28"/>
      <c r="E129" s="437">
        <f>E130</f>
        <v>1000</v>
      </c>
    </row>
    <row r="130" spans="1:5" s="29" customFormat="1" ht="17.25" customHeight="1">
      <c r="A130" s="3" t="s">
        <v>603</v>
      </c>
      <c r="B130" s="1" t="s">
        <v>648</v>
      </c>
      <c r="C130" s="1" t="s">
        <v>286</v>
      </c>
      <c r="D130" s="28"/>
      <c r="E130" s="437">
        <f>E131</f>
        <v>1000</v>
      </c>
    </row>
    <row r="131" spans="1:5" s="29" customFormat="1" ht="12.75">
      <c r="A131" s="46" t="s">
        <v>80</v>
      </c>
      <c r="B131" s="1" t="s">
        <v>648</v>
      </c>
      <c r="C131" s="1" t="s">
        <v>286</v>
      </c>
      <c r="D131" s="28" t="s">
        <v>79</v>
      </c>
      <c r="E131" s="437">
        <f>'Пр.7 Р.П. ЦС. ВР'!E335</f>
        <v>1000</v>
      </c>
    </row>
    <row r="132" spans="1:5" ht="25.5" hidden="1">
      <c r="A132" s="30" t="s">
        <v>246</v>
      </c>
      <c r="B132" s="1" t="s">
        <v>245</v>
      </c>
      <c r="C132" s="1"/>
      <c r="D132" s="28"/>
      <c r="E132" s="437">
        <f>E133</f>
        <v>0</v>
      </c>
    </row>
    <row r="133" spans="1:5" ht="15" customHeight="1" hidden="1">
      <c r="A133" s="3" t="s">
        <v>603</v>
      </c>
      <c r="B133" s="1" t="s">
        <v>245</v>
      </c>
      <c r="C133" s="1" t="s">
        <v>286</v>
      </c>
      <c r="D133" s="28"/>
      <c r="E133" s="437">
        <f>E134</f>
        <v>0</v>
      </c>
    </row>
    <row r="134" spans="1:5" ht="13.5" hidden="1">
      <c r="A134" s="416" t="s">
        <v>80</v>
      </c>
      <c r="B134" s="1" t="s">
        <v>245</v>
      </c>
      <c r="C134" s="1" t="s">
        <v>286</v>
      </c>
      <c r="D134" s="28" t="s">
        <v>79</v>
      </c>
      <c r="E134" s="437">
        <f>'Пр.7 Р.П. ЦС. ВР'!E338</f>
        <v>0</v>
      </c>
    </row>
    <row r="135" spans="1:5" ht="39" hidden="1">
      <c r="A135" s="30" t="s">
        <v>262</v>
      </c>
      <c r="B135" s="1" t="s">
        <v>247</v>
      </c>
      <c r="C135" s="1"/>
      <c r="D135" s="28"/>
      <c r="E135" s="437">
        <f>E136</f>
        <v>0</v>
      </c>
    </row>
    <row r="136" spans="1:5" ht="18" customHeight="1" hidden="1">
      <c r="A136" s="3" t="s">
        <v>603</v>
      </c>
      <c r="B136" s="1" t="s">
        <v>247</v>
      </c>
      <c r="C136" s="1" t="s">
        <v>286</v>
      </c>
      <c r="D136" s="28"/>
      <c r="E136" s="437">
        <f>E137</f>
        <v>0</v>
      </c>
    </row>
    <row r="137" spans="1:5" ht="13.5" hidden="1">
      <c r="A137" s="416" t="s">
        <v>80</v>
      </c>
      <c r="B137" s="1" t="s">
        <v>247</v>
      </c>
      <c r="C137" s="1" t="s">
        <v>286</v>
      </c>
      <c r="D137" s="28" t="s">
        <v>79</v>
      </c>
      <c r="E137" s="437">
        <f>'Пр.7 Р.П. ЦС. ВР'!E341</f>
        <v>0</v>
      </c>
    </row>
    <row r="138" spans="1:5" ht="25.5" hidden="1">
      <c r="A138" s="30" t="s">
        <v>249</v>
      </c>
      <c r="B138" s="1" t="s">
        <v>248</v>
      </c>
      <c r="C138" s="1"/>
      <c r="D138" s="28"/>
      <c r="E138" s="437">
        <f>E139</f>
        <v>0</v>
      </c>
    </row>
    <row r="139" spans="1:5" ht="12.75" customHeight="1" hidden="1">
      <c r="A139" s="3" t="s">
        <v>603</v>
      </c>
      <c r="B139" s="1" t="s">
        <v>248</v>
      </c>
      <c r="C139" s="1" t="s">
        <v>286</v>
      </c>
      <c r="D139" s="28"/>
      <c r="E139" s="437">
        <f>E140</f>
        <v>0</v>
      </c>
    </row>
    <row r="140" spans="1:5" ht="13.5" hidden="1">
      <c r="A140" s="416" t="s">
        <v>80</v>
      </c>
      <c r="B140" s="1" t="s">
        <v>248</v>
      </c>
      <c r="C140" s="1" t="s">
        <v>286</v>
      </c>
      <c r="D140" s="28" t="s">
        <v>79</v>
      </c>
      <c r="E140" s="437">
        <f>'Пр.7 Р.П. ЦС. ВР'!E344</f>
        <v>0</v>
      </c>
    </row>
    <row r="141" spans="1:5" s="29" customFormat="1" ht="39" hidden="1">
      <c r="A141" s="52" t="s">
        <v>177</v>
      </c>
      <c r="B141" s="1" t="s">
        <v>237</v>
      </c>
      <c r="C141" s="1"/>
      <c r="D141" s="28"/>
      <c r="E141" s="437">
        <f>E142+E145</f>
        <v>0</v>
      </c>
    </row>
    <row r="142" spans="1:5" s="29" customFormat="1" ht="78" hidden="1">
      <c r="A142" s="52" t="s">
        <v>243</v>
      </c>
      <c r="B142" s="1" t="s">
        <v>238</v>
      </c>
      <c r="C142" s="43" t="s">
        <v>233</v>
      </c>
      <c r="D142" s="28"/>
      <c r="E142" s="437">
        <f>E143</f>
        <v>0</v>
      </c>
    </row>
    <row r="143" spans="1:5" s="29" customFormat="1" ht="25.5" hidden="1">
      <c r="A143" s="42" t="s">
        <v>234</v>
      </c>
      <c r="B143" s="1" t="s">
        <v>238</v>
      </c>
      <c r="C143" s="43" t="s">
        <v>233</v>
      </c>
      <c r="D143" s="28"/>
      <c r="E143" s="437">
        <f>E144</f>
        <v>0</v>
      </c>
    </row>
    <row r="144" spans="1:5" s="29" customFormat="1" ht="12.75" hidden="1">
      <c r="A144" s="363" t="s">
        <v>39</v>
      </c>
      <c r="B144" s="1" t="s">
        <v>238</v>
      </c>
      <c r="C144" s="43" t="s">
        <v>233</v>
      </c>
      <c r="D144" s="28" t="s">
        <v>38</v>
      </c>
      <c r="E144" s="437">
        <f>'Пр.7 Р.П. ЦС. ВР'!E186</f>
        <v>0</v>
      </c>
    </row>
    <row r="145" spans="1:5" s="29" customFormat="1" ht="25.5" hidden="1">
      <c r="A145" s="52" t="s">
        <v>255</v>
      </c>
      <c r="B145" s="43" t="s">
        <v>254</v>
      </c>
      <c r="C145" s="417"/>
      <c r="D145" s="28"/>
      <c r="E145" s="437">
        <f>E146</f>
        <v>0</v>
      </c>
    </row>
    <row r="146" spans="1:5" s="29" customFormat="1" ht="25.5" hidden="1">
      <c r="A146" s="42" t="s">
        <v>234</v>
      </c>
      <c r="B146" s="43" t="s">
        <v>254</v>
      </c>
      <c r="C146" s="43" t="s">
        <v>233</v>
      </c>
      <c r="D146" s="28"/>
      <c r="E146" s="437">
        <f>E147</f>
        <v>0</v>
      </c>
    </row>
    <row r="147" spans="1:5" s="29" customFormat="1" ht="12.75" hidden="1">
      <c r="A147" s="363" t="s">
        <v>39</v>
      </c>
      <c r="B147" s="43" t="s">
        <v>254</v>
      </c>
      <c r="C147" s="43" t="s">
        <v>233</v>
      </c>
      <c r="D147" s="28" t="s">
        <v>38</v>
      </c>
      <c r="E147" s="437">
        <f>'Пр.7 Р.П. ЦС. ВР'!E188</f>
        <v>0</v>
      </c>
    </row>
    <row r="148" spans="1:5" s="63" customFormat="1" ht="64.5">
      <c r="A148" s="31" t="s">
        <v>729</v>
      </c>
      <c r="B148" s="1" t="s">
        <v>726</v>
      </c>
      <c r="C148" s="1"/>
      <c r="D148" s="28"/>
      <c r="E148" s="437">
        <f>E149</f>
        <v>100</v>
      </c>
    </row>
    <row r="149" spans="1:5" s="63" customFormat="1" ht="25.5">
      <c r="A149" s="31" t="s">
        <v>730</v>
      </c>
      <c r="B149" s="1" t="s">
        <v>727</v>
      </c>
      <c r="C149" s="1"/>
      <c r="D149" s="28"/>
      <c r="E149" s="437">
        <f>E150</f>
        <v>100</v>
      </c>
    </row>
    <row r="150" spans="1:5" s="29" customFormat="1" ht="12.75">
      <c r="A150" s="30" t="s">
        <v>743</v>
      </c>
      <c r="B150" s="1" t="s">
        <v>728</v>
      </c>
      <c r="C150" s="1"/>
      <c r="D150" s="28"/>
      <c r="E150" s="437">
        <f>E151</f>
        <v>100</v>
      </c>
    </row>
    <row r="151" spans="1:5" s="29" customFormat="1" ht="17.25" customHeight="1">
      <c r="A151" s="3" t="s">
        <v>603</v>
      </c>
      <c r="B151" s="1" t="s">
        <v>728</v>
      </c>
      <c r="C151" s="1" t="s">
        <v>286</v>
      </c>
      <c r="D151" s="28"/>
      <c r="E151" s="437">
        <f>E152</f>
        <v>100</v>
      </c>
    </row>
    <row r="152" spans="1:5" s="29" customFormat="1" ht="12.75">
      <c r="A152" s="46" t="s">
        <v>80</v>
      </c>
      <c r="B152" s="1" t="s">
        <v>728</v>
      </c>
      <c r="C152" s="1" t="s">
        <v>286</v>
      </c>
      <c r="D152" s="28" t="s">
        <v>79</v>
      </c>
      <c r="E152" s="437">
        <f>'Пр.7 Р.П. ЦС. ВР'!E363</f>
        <v>100</v>
      </c>
    </row>
    <row r="153" spans="1:5" s="63" customFormat="1" ht="12.75">
      <c r="A153" s="46" t="s">
        <v>161</v>
      </c>
      <c r="B153" s="1" t="s">
        <v>710</v>
      </c>
      <c r="C153" s="1"/>
      <c r="D153" s="28"/>
      <c r="E153" s="437">
        <f>E154+E159+E164+E169</f>
        <v>1934.4109999999998</v>
      </c>
    </row>
    <row r="154" spans="1:5" s="29" customFormat="1" ht="25.5">
      <c r="A154" s="52" t="s">
        <v>165</v>
      </c>
      <c r="B154" s="49" t="s">
        <v>707</v>
      </c>
      <c r="C154" s="1"/>
      <c r="D154" s="28"/>
      <c r="E154" s="437">
        <f>E155</f>
        <v>543</v>
      </c>
    </row>
    <row r="155" spans="1:5" s="29" customFormat="1" ht="12.75">
      <c r="A155" s="52" t="s">
        <v>706</v>
      </c>
      <c r="B155" s="49" t="s">
        <v>708</v>
      </c>
      <c r="C155" s="1"/>
      <c r="D155" s="28"/>
      <c r="E155" s="437">
        <f>E156</f>
        <v>543</v>
      </c>
    </row>
    <row r="156" spans="1:5" s="29" customFormat="1" ht="39">
      <c r="A156" s="52" t="s">
        <v>264</v>
      </c>
      <c r="B156" s="49" t="s">
        <v>708</v>
      </c>
      <c r="C156" s="1"/>
      <c r="D156" s="28"/>
      <c r="E156" s="437">
        <f>E157</f>
        <v>543</v>
      </c>
    </row>
    <row r="157" spans="1:5" s="29" customFormat="1" ht="12.75">
      <c r="A157" s="33" t="s">
        <v>52</v>
      </c>
      <c r="B157" s="49" t="s">
        <v>708</v>
      </c>
      <c r="C157" s="1" t="s">
        <v>72</v>
      </c>
      <c r="D157" s="28"/>
      <c r="E157" s="437">
        <f>E158</f>
        <v>543</v>
      </c>
    </row>
    <row r="158" spans="1:5" s="29" customFormat="1" ht="12.75">
      <c r="A158" s="39" t="s">
        <v>110</v>
      </c>
      <c r="B158" s="49" t="s">
        <v>708</v>
      </c>
      <c r="C158" s="1" t="s">
        <v>72</v>
      </c>
      <c r="D158" s="28" t="s">
        <v>111</v>
      </c>
      <c r="E158" s="437">
        <f>'Пр.7 Р.П. ЦС. ВР'!E110</f>
        <v>543</v>
      </c>
    </row>
    <row r="159" spans="1:5" s="26" customFormat="1" ht="30" customHeight="1">
      <c r="A159" s="31" t="s">
        <v>162</v>
      </c>
      <c r="B159" s="1" t="s">
        <v>717</v>
      </c>
      <c r="C159" s="1"/>
      <c r="D159" s="1"/>
      <c r="E159" s="437">
        <f>E161</f>
        <v>218.62</v>
      </c>
    </row>
    <row r="160" spans="1:5" s="26" customFormat="1" ht="30" customHeight="1">
      <c r="A160" s="52" t="s">
        <v>715</v>
      </c>
      <c r="B160" s="1" t="s">
        <v>717</v>
      </c>
      <c r="C160" s="1"/>
      <c r="D160" s="1"/>
      <c r="E160" s="437">
        <f>E161</f>
        <v>218.62</v>
      </c>
    </row>
    <row r="161" spans="1:5" s="29" customFormat="1" ht="64.5">
      <c r="A161" s="31" t="s">
        <v>163</v>
      </c>
      <c r="B161" s="1" t="s">
        <v>717</v>
      </c>
      <c r="C161" s="1"/>
      <c r="D161" s="1"/>
      <c r="E161" s="437">
        <f>E162</f>
        <v>218.62</v>
      </c>
    </row>
    <row r="162" spans="1:5" s="29" customFormat="1" ht="12.75">
      <c r="A162" s="31" t="s">
        <v>273</v>
      </c>
      <c r="B162" s="1" t="s">
        <v>717</v>
      </c>
      <c r="C162" s="1" t="s">
        <v>287</v>
      </c>
      <c r="D162" s="1"/>
      <c r="E162" s="437">
        <f>E163</f>
        <v>218.62</v>
      </c>
    </row>
    <row r="163" spans="1:5" s="29" customFormat="1" ht="21" customHeight="1">
      <c r="A163" s="46" t="s">
        <v>97</v>
      </c>
      <c r="B163" s="1" t="s">
        <v>717</v>
      </c>
      <c r="C163" s="1" t="s">
        <v>287</v>
      </c>
      <c r="D163" s="28" t="s">
        <v>78</v>
      </c>
      <c r="E163" s="437">
        <f>'Пр.7 Р.П. ЦС. ВР'!E98</f>
        <v>218.62</v>
      </c>
    </row>
    <row r="164" spans="1:5" s="29" customFormat="1" ht="25.5">
      <c r="A164" s="419" t="s">
        <v>201</v>
      </c>
      <c r="B164" s="420" t="s">
        <v>714</v>
      </c>
      <c r="C164" s="117"/>
      <c r="D164" s="1"/>
      <c r="E164" s="437">
        <f>E166</f>
        <v>62.236</v>
      </c>
    </row>
    <row r="165" spans="1:5" s="29" customFormat="1" ht="12.75">
      <c r="A165" s="52" t="s">
        <v>711</v>
      </c>
      <c r="B165" s="117" t="s">
        <v>713</v>
      </c>
      <c r="C165" s="117"/>
      <c r="D165" s="1"/>
      <c r="E165" s="437">
        <f>E166</f>
        <v>62.236</v>
      </c>
    </row>
    <row r="166" spans="1:5" ht="39">
      <c r="A166" s="365" t="s">
        <v>164</v>
      </c>
      <c r="B166" s="117" t="s">
        <v>712</v>
      </c>
      <c r="C166" s="1"/>
      <c r="D166" s="55"/>
      <c r="E166" s="437">
        <f>E167</f>
        <v>62.236</v>
      </c>
    </row>
    <row r="167" spans="1:5" ht="12.75">
      <c r="A167" s="31" t="s">
        <v>273</v>
      </c>
      <c r="B167" s="117" t="s">
        <v>712</v>
      </c>
      <c r="C167" s="1" t="s">
        <v>287</v>
      </c>
      <c r="D167" s="44"/>
      <c r="E167" s="437">
        <f>E168</f>
        <v>62.236</v>
      </c>
    </row>
    <row r="168" spans="1:5" s="29" customFormat="1" ht="12.75">
      <c r="A168" s="52" t="s">
        <v>112</v>
      </c>
      <c r="B168" s="117" t="s">
        <v>712</v>
      </c>
      <c r="C168" s="1" t="s">
        <v>287</v>
      </c>
      <c r="D168" s="28" t="s">
        <v>113</v>
      </c>
      <c r="E168" s="437">
        <f>'Пр.7 Р.П. ЦС. ВР'!E104</f>
        <v>62.236</v>
      </c>
    </row>
    <row r="169" spans="1:5" s="63" customFormat="1" ht="39">
      <c r="A169" s="31" t="s">
        <v>138</v>
      </c>
      <c r="B169" s="1" t="s">
        <v>722</v>
      </c>
      <c r="C169" s="1"/>
      <c r="D169" s="28"/>
      <c r="E169" s="437">
        <f>E171+E176</f>
        <v>1110.5549999999998</v>
      </c>
    </row>
    <row r="170" spans="1:5" s="63" customFormat="1" ht="12.75">
      <c r="A170" s="52" t="s">
        <v>718</v>
      </c>
      <c r="B170" s="1" t="s">
        <v>719</v>
      </c>
      <c r="C170" s="1"/>
      <c r="D170" s="28"/>
      <c r="E170" s="437">
        <f>E171+E176</f>
        <v>1110.5549999999998</v>
      </c>
    </row>
    <row r="171" spans="1:5" s="29" customFormat="1" ht="78">
      <c r="A171" s="31" t="s">
        <v>140</v>
      </c>
      <c r="B171" s="1" t="s">
        <v>720</v>
      </c>
      <c r="C171" s="1"/>
      <c r="D171" s="28"/>
      <c r="E171" s="437">
        <f>E172+E174</f>
        <v>549.775</v>
      </c>
    </row>
    <row r="172" spans="1:5" s="24" customFormat="1" ht="12.75">
      <c r="A172" s="39" t="s">
        <v>275</v>
      </c>
      <c r="B172" s="1" t="s">
        <v>720</v>
      </c>
      <c r="C172" s="1" t="s">
        <v>276</v>
      </c>
      <c r="D172" s="28"/>
      <c r="E172" s="437">
        <f>E173</f>
        <v>472.9</v>
      </c>
    </row>
    <row r="173" spans="1:5" s="26" customFormat="1" ht="12.75">
      <c r="A173" s="46" t="s">
        <v>57</v>
      </c>
      <c r="B173" s="1" t="s">
        <v>720</v>
      </c>
      <c r="C173" s="1" t="s">
        <v>276</v>
      </c>
      <c r="D173" s="28" t="s">
        <v>56</v>
      </c>
      <c r="E173" s="437">
        <f>'Пр.7 Р.П. ЦС. ВР'!E73</f>
        <v>472.9</v>
      </c>
    </row>
    <row r="174" spans="1:5" s="26" customFormat="1" ht="12.75">
      <c r="A174" s="31" t="s">
        <v>273</v>
      </c>
      <c r="B174" s="1" t="s">
        <v>720</v>
      </c>
      <c r="C174" s="1" t="s">
        <v>287</v>
      </c>
      <c r="D174" s="28"/>
      <c r="E174" s="437">
        <f>E175</f>
        <v>76.875</v>
      </c>
    </row>
    <row r="175" spans="1:5" s="26" customFormat="1" ht="12.75">
      <c r="A175" s="46" t="s">
        <v>57</v>
      </c>
      <c r="B175" s="1" t="s">
        <v>720</v>
      </c>
      <c r="C175" s="1" t="s">
        <v>287</v>
      </c>
      <c r="D175" s="28" t="s">
        <v>56</v>
      </c>
      <c r="E175" s="437">
        <f>'Пр.7 Р.П. ЦС. ВР'!E74</f>
        <v>76.875</v>
      </c>
    </row>
    <row r="176" spans="1:5" s="29" customFormat="1" ht="64.5">
      <c r="A176" s="31" t="s">
        <v>139</v>
      </c>
      <c r="B176" s="1" t="s">
        <v>721</v>
      </c>
      <c r="C176" s="1"/>
      <c r="D176" s="28"/>
      <c r="E176" s="437">
        <f>E177+E179</f>
        <v>560.78</v>
      </c>
    </row>
    <row r="177" spans="1:5" s="29" customFormat="1" ht="12.75">
      <c r="A177" s="39" t="s">
        <v>275</v>
      </c>
      <c r="B177" s="1" t="s">
        <v>721</v>
      </c>
      <c r="C177" s="1" t="s">
        <v>276</v>
      </c>
      <c r="D177" s="28"/>
      <c r="E177" s="437">
        <f>E178</f>
        <v>541</v>
      </c>
    </row>
    <row r="178" spans="1:5" s="19" customFormat="1" ht="12.75">
      <c r="A178" s="46" t="s">
        <v>57</v>
      </c>
      <c r="B178" s="1" t="s">
        <v>721</v>
      </c>
      <c r="C178" s="1" t="s">
        <v>276</v>
      </c>
      <c r="D178" s="28" t="s">
        <v>56</v>
      </c>
      <c r="E178" s="437">
        <f>'Пр.7 Р.П. ЦС. ВР'!E76</f>
        <v>541</v>
      </c>
    </row>
    <row r="179" spans="1:5" s="29" customFormat="1" ht="12.75">
      <c r="A179" s="31" t="s">
        <v>273</v>
      </c>
      <c r="B179" s="1" t="s">
        <v>721</v>
      </c>
      <c r="C179" s="1" t="s">
        <v>287</v>
      </c>
      <c r="D179" s="28"/>
      <c r="E179" s="437">
        <f>E180</f>
        <v>19.78</v>
      </c>
    </row>
    <row r="180" spans="1:5" s="29" customFormat="1" ht="12.75">
      <c r="A180" s="46" t="s">
        <v>57</v>
      </c>
      <c r="B180" s="1" t="s">
        <v>721</v>
      </c>
      <c r="C180" s="1" t="s">
        <v>287</v>
      </c>
      <c r="D180" s="28" t="s">
        <v>56</v>
      </c>
      <c r="E180" s="437">
        <f>'Пр.7 Р.П. ЦС. ВР'!E77</f>
        <v>19.78</v>
      </c>
    </row>
    <row r="181" spans="1:5" s="29" customFormat="1" ht="25.5">
      <c r="A181" s="46" t="s">
        <v>202</v>
      </c>
      <c r="B181" s="421" t="s">
        <v>631</v>
      </c>
      <c r="C181" s="1"/>
      <c r="D181" s="28"/>
      <c r="E181" s="437">
        <f>E182+E193+E204</f>
        <v>13815.6</v>
      </c>
    </row>
    <row r="182" spans="1:5" s="29" customFormat="1" ht="39">
      <c r="A182" s="31" t="s">
        <v>144</v>
      </c>
      <c r="B182" s="1" t="s">
        <v>630</v>
      </c>
      <c r="C182" s="1"/>
      <c r="D182" s="28"/>
      <c r="E182" s="437">
        <f>E184</f>
        <v>4521.5</v>
      </c>
    </row>
    <row r="183" spans="1:5" s="29" customFormat="1" ht="12.75">
      <c r="A183" s="31" t="s">
        <v>628</v>
      </c>
      <c r="B183" s="1" t="s">
        <v>629</v>
      </c>
      <c r="C183" s="1"/>
      <c r="D183" s="28"/>
      <c r="E183" s="437"/>
    </row>
    <row r="184" spans="1:5" s="29" customFormat="1" ht="51.75">
      <c r="A184" s="31" t="s">
        <v>145</v>
      </c>
      <c r="B184" s="1" t="s">
        <v>632</v>
      </c>
      <c r="C184" s="1"/>
      <c r="D184" s="28"/>
      <c r="E184" s="437">
        <f>E185+E187+E189+E191</f>
        <v>4521.5</v>
      </c>
    </row>
    <row r="185" spans="1:5" s="29" customFormat="1" ht="15" customHeight="1">
      <c r="A185" s="163" t="s">
        <v>277</v>
      </c>
      <c r="B185" s="1" t="s">
        <v>632</v>
      </c>
      <c r="C185" s="1" t="s">
        <v>281</v>
      </c>
      <c r="D185" s="28"/>
      <c r="E185" s="437">
        <f>E186</f>
        <v>2875.1</v>
      </c>
    </row>
    <row r="186" spans="1:5" s="29" customFormat="1" ht="12.75">
      <c r="A186" s="46" t="s">
        <v>34</v>
      </c>
      <c r="B186" s="1" t="s">
        <v>632</v>
      </c>
      <c r="C186" s="1" t="s">
        <v>281</v>
      </c>
      <c r="D186" s="28" t="s">
        <v>33</v>
      </c>
      <c r="E186" s="437">
        <f>'Пр.7 Р.П. ЦС. ВР'!E299</f>
        <v>2875.1</v>
      </c>
    </row>
    <row r="187" spans="1:5" s="26" customFormat="1" ht="12.75" hidden="1">
      <c r="A187" s="31" t="s">
        <v>70</v>
      </c>
      <c r="B187" s="1" t="s">
        <v>632</v>
      </c>
      <c r="C187" s="1" t="s">
        <v>71</v>
      </c>
      <c r="D187" s="28"/>
      <c r="E187" s="437">
        <f>E188</f>
        <v>0</v>
      </c>
    </row>
    <row r="188" spans="1:5" s="26" customFormat="1" ht="12.75" hidden="1">
      <c r="A188" s="46" t="s">
        <v>34</v>
      </c>
      <c r="B188" s="1" t="s">
        <v>632</v>
      </c>
      <c r="C188" s="1" t="s">
        <v>71</v>
      </c>
      <c r="D188" s="28" t="s">
        <v>33</v>
      </c>
      <c r="E188" s="437">
        <f>'Пр.7 Р.П. ЦС. ВР'!E300</f>
        <v>0</v>
      </c>
    </row>
    <row r="189" spans="1:5" s="29" customFormat="1" ht="12.75">
      <c r="A189" s="31" t="s">
        <v>273</v>
      </c>
      <c r="B189" s="1" t="s">
        <v>632</v>
      </c>
      <c r="C189" s="1" t="s">
        <v>287</v>
      </c>
      <c r="D189" s="28"/>
      <c r="E189" s="437">
        <f>E190</f>
        <v>1645.4</v>
      </c>
    </row>
    <row r="190" spans="1:5" s="29" customFormat="1" ht="12.75">
      <c r="A190" s="46" t="s">
        <v>34</v>
      </c>
      <c r="B190" s="1" t="s">
        <v>632</v>
      </c>
      <c r="C190" s="1" t="s">
        <v>287</v>
      </c>
      <c r="D190" s="28" t="s">
        <v>33</v>
      </c>
      <c r="E190" s="437">
        <f>'Пр.7 Р.П. ЦС. ВР'!E301</f>
        <v>1645.4</v>
      </c>
    </row>
    <row r="191" spans="1:5" s="29" customFormat="1" ht="15.75" customHeight="1">
      <c r="A191" s="3" t="s">
        <v>278</v>
      </c>
      <c r="B191" s="1" t="s">
        <v>632</v>
      </c>
      <c r="C191" s="1" t="s">
        <v>282</v>
      </c>
      <c r="D191" s="28"/>
      <c r="E191" s="437">
        <f>E192</f>
        <v>1</v>
      </c>
    </row>
    <row r="192" spans="1:5" s="29" customFormat="1" ht="12.75">
      <c r="A192" s="46" t="s">
        <v>34</v>
      </c>
      <c r="B192" s="1" t="s">
        <v>632</v>
      </c>
      <c r="C192" s="1" t="s">
        <v>282</v>
      </c>
      <c r="D192" s="28" t="s">
        <v>33</v>
      </c>
      <c r="E192" s="437">
        <f>'Пр.7 Р.П. ЦС. ВР'!E302</f>
        <v>1</v>
      </c>
    </row>
    <row r="193" spans="1:5" s="29" customFormat="1" ht="25.5">
      <c r="A193" s="31" t="s">
        <v>147</v>
      </c>
      <c r="B193" s="1" t="s">
        <v>633</v>
      </c>
      <c r="C193" s="1"/>
      <c r="D193" s="28"/>
      <c r="E193" s="437">
        <f>E194</f>
        <v>7535.1</v>
      </c>
    </row>
    <row r="194" spans="1:5" s="29" customFormat="1" ht="25.5">
      <c r="A194" s="31" t="s">
        <v>634</v>
      </c>
      <c r="B194" s="1" t="s">
        <v>746</v>
      </c>
      <c r="C194" s="1"/>
      <c r="D194" s="28"/>
      <c r="E194" s="437">
        <f>E195+E198+E201</f>
        <v>7535.1</v>
      </c>
    </row>
    <row r="195" spans="1:5" s="26" customFormat="1" ht="45" customHeight="1">
      <c r="A195" s="31" t="s">
        <v>146</v>
      </c>
      <c r="B195" s="1" t="s">
        <v>635</v>
      </c>
      <c r="C195" s="1"/>
      <c r="D195" s="28"/>
      <c r="E195" s="437">
        <f>E196</f>
        <v>7424.2</v>
      </c>
    </row>
    <row r="196" spans="1:5" s="29" customFormat="1" ht="14.25" customHeight="1">
      <c r="A196" s="3" t="s">
        <v>283</v>
      </c>
      <c r="B196" s="1" t="s">
        <v>635</v>
      </c>
      <c r="C196" s="1" t="s">
        <v>284</v>
      </c>
      <c r="D196" s="28"/>
      <c r="E196" s="437">
        <f>E197</f>
        <v>7424.2</v>
      </c>
    </row>
    <row r="197" spans="1:5" s="29" customFormat="1" ht="15.75" customHeight="1">
      <c r="A197" s="46" t="s">
        <v>34</v>
      </c>
      <c r="B197" s="1" t="s">
        <v>635</v>
      </c>
      <c r="C197" s="1" t="s">
        <v>284</v>
      </c>
      <c r="D197" s="28" t="s">
        <v>33</v>
      </c>
      <c r="E197" s="437">
        <f>'Пр.7 Р.П. ЦС. ВР'!E306</f>
        <v>7424.2</v>
      </c>
    </row>
    <row r="198" spans="1:5" s="26" customFormat="1" ht="17.25" customHeight="1">
      <c r="A198" s="3" t="s">
        <v>375</v>
      </c>
      <c r="B198" s="1" t="s">
        <v>364</v>
      </c>
      <c r="C198" s="1"/>
      <c r="D198" s="28"/>
      <c r="E198" s="437">
        <f>E199</f>
        <v>100.8</v>
      </c>
    </row>
    <row r="199" spans="1:5" s="29" customFormat="1" ht="14.25" customHeight="1">
      <c r="A199" s="3" t="s">
        <v>283</v>
      </c>
      <c r="B199" s="1" t="s">
        <v>364</v>
      </c>
      <c r="C199" s="1" t="s">
        <v>284</v>
      </c>
      <c r="D199" s="28"/>
      <c r="E199" s="437">
        <f>E200</f>
        <v>100.8</v>
      </c>
    </row>
    <row r="200" spans="1:5" s="29" customFormat="1" ht="12.75">
      <c r="A200" s="46" t="s">
        <v>34</v>
      </c>
      <c r="B200" s="1" t="s">
        <v>364</v>
      </c>
      <c r="C200" s="1" t="s">
        <v>284</v>
      </c>
      <c r="D200" s="28" t="s">
        <v>33</v>
      </c>
      <c r="E200" s="437">
        <f>'Пр.7 Р.П. ЦС. ВР'!E308</f>
        <v>100.8</v>
      </c>
    </row>
    <row r="201" spans="1:5" s="26" customFormat="1" ht="21" customHeight="1">
      <c r="A201" s="3" t="s">
        <v>375</v>
      </c>
      <c r="B201" s="1" t="s">
        <v>365</v>
      </c>
      <c r="C201" s="1"/>
      <c r="D201" s="28"/>
      <c r="E201" s="437">
        <f>E202</f>
        <v>10.1</v>
      </c>
    </row>
    <row r="202" spans="1:5" s="29" customFormat="1" ht="14.25" customHeight="1">
      <c r="A202" s="3" t="s">
        <v>283</v>
      </c>
      <c r="B202" s="1" t="s">
        <v>365</v>
      </c>
      <c r="C202" s="1" t="s">
        <v>284</v>
      </c>
      <c r="D202" s="28"/>
      <c r="E202" s="437">
        <f>E203</f>
        <v>10.1</v>
      </c>
    </row>
    <row r="203" spans="1:5" s="29" customFormat="1" ht="12.75">
      <c r="A203" s="46" t="s">
        <v>34</v>
      </c>
      <c r="B203" s="1" t="s">
        <v>365</v>
      </c>
      <c r="C203" s="1" t="s">
        <v>284</v>
      </c>
      <c r="D203" s="28" t="s">
        <v>33</v>
      </c>
      <c r="E203" s="437">
        <f>'Пр.7 Р.П. ЦС. ВР'!E310</f>
        <v>10.1</v>
      </c>
    </row>
    <row r="204" spans="1:5" s="29" customFormat="1" ht="39">
      <c r="A204" s="52" t="s">
        <v>148</v>
      </c>
      <c r="B204" s="43" t="s">
        <v>638</v>
      </c>
      <c r="C204" s="1"/>
      <c r="D204" s="28"/>
      <c r="E204" s="437">
        <f>E205</f>
        <v>1759</v>
      </c>
    </row>
    <row r="205" spans="1:5" s="29" customFormat="1" ht="12.75">
      <c r="A205" s="52" t="s">
        <v>636</v>
      </c>
      <c r="B205" s="43" t="s">
        <v>637</v>
      </c>
      <c r="C205" s="1"/>
      <c r="D205" s="28"/>
      <c r="E205" s="437">
        <f>E206+E216</f>
        <v>1759</v>
      </c>
    </row>
    <row r="206" spans="1:5" s="29" customFormat="1" ht="39">
      <c r="A206" s="52" t="s">
        <v>149</v>
      </c>
      <c r="B206" s="43" t="s">
        <v>639</v>
      </c>
      <c r="C206" s="1"/>
      <c r="D206" s="28"/>
      <c r="E206" s="437">
        <f>E207+E209</f>
        <v>1654</v>
      </c>
    </row>
    <row r="207" spans="1:5" s="26" customFormat="1" ht="12.75">
      <c r="A207" s="31" t="s">
        <v>273</v>
      </c>
      <c r="B207" s="43" t="s">
        <v>639</v>
      </c>
      <c r="C207" s="1" t="s">
        <v>287</v>
      </c>
      <c r="D207" s="28"/>
      <c r="E207" s="437">
        <f>E208</f>
        <v>550</v>
      </c>
    </row>
    <row r="208" spans="1:5" s="26" customFormat="1" ht="12.75">
      <c r="A208" s="46" t="s">
        <v>34</v>
      </c>
      <c r="B208" s="43" t="s">
        <v>639</v>
      </c>
      <c r="C208" s="1" t="s">
        <v>287</v>
      </c>
      <c r="D208" s="28" t="s">
        <v>33</v>
      </c>
      <c r="E208" s="437">
        <f>'Пр.7 Р.П. ЦС. ВР'!E314</f>
        <v>550</v>
      </c>
    </row>
    <row r="209" spans="1:5" s="29" customFormat="1" ht="14.25" customHeight="1">
      <c r="A209" s="3" t="s">
        <v>283</v>
      </c>
      <c r="B209" s="43" t="s">
        <v>639</v>
      </c>
      <c r="C209" s="1" t="s">
        <v>284</v>
      </c>
      <c r="D209" s="28"/>
      <c r="E209" s="437">
        <f>E210</f>
        <v>1104</v>
      </c>
    </row>
    <row r="210" spans="1:5" s="29" customFormat="1" ht="12.75">
      <c r="A210" s="46" t="s">
        <v>34</v>
      </c>
      <c r="B210" s="43" t="s">
        <v>639</v>
      </c>
      <c r="C210" s="1" t="s">
        <v>284</v>
      </c>
      <c r="D210" s="28" t="s">
        <v>33</v>
      </c>
      <c r="E210" s="437">
        <f>'Пр.7 Р.П. ЦС. ВР'!E315</f>
        <v>1104</v>
      </c>
    </row>
    <row r="211" spans="1:5" s="35" customFormat="1" ht="12.75" hidden="1">
      <c r="A211" s="46" t="s">
        <v>155</v>
      </c>
      <c r="B211" s="370" t="s">
        <v>30</v>
      </c>
      <c r="C211" s="370"/>
      <c r="D211" s="28"/>
      <c r="E211" s="437">
        <f>E212</f>
        <v>0</v>
      </c>
    </row>
    <row r="212" spans="1:5" s="35" customFormat="1" ht="25.5" hidden="1">
      <c r="A212" s="31" t="s">
        <v>156</v>
      </c>
      <c r="B212" s="370" t="s">
        <v>31</v>
      </c>
      <c r="C212" s="370"/>
      <c r="D212" s="28"/>
      <c r="E212" s="437">
        <f>E213</f>
        <v>0</v>
      </c>
    </row>
    <row r="213" spans="1:5" s="35" customFormat="1" ht="39" hidden="1">
      <c r="A213" s="31" t="s">
        <v>271</v>
      </c>
      <c r="B213" s="370" t="s">
        <v>203</v>
      </c>
      <c r="C213" s="370"/>
      <c r="D213" s="28"/>
      <c r="E213" s="437">
        <f>E214</f>
        <v>0</v>
      </c>
    </row>
    <row r="214" spans="1:5" s="35" customFormat="1" ht="12.75" hidden="1">
      <c r="A214" s="31" t="s">
        <v>273</v>
      </c>
      <c r="B214" s="370" t="s">
        <v>203</v>
      </c>
      <c r="C214" s="1" t="s">
        <v>287</v>
      </c>
      <c r="D214" s="28"/>
      <c r="E214" s="437">
        <f>E215</f>
        <v>0</v>
      </c>
    </row>
    <row r="215" spans="1:5" s="35" customFormat="1" ht="12.75" hidden="1">
      <c r="A215" s="46" t="s">
        <v>36</v>
      </c>
      <c r="B215" s="370" t="s">
        <v>203</v>
      </c>
      <c r="C215" s="1" t="s">
        <v>287</v>
      </c>
      <c r="D215" s="28" t="s">
        <v>35</v>
      </c>
      <c r="E215" s="437">
        <f>'Пр.7 Р.П. ЦС. ВР'!E350</f>
        <v>0</v>
      </c>
    </row>
    <row r="216" spans="1:5" s="35" customFormat="1" ht="12.75">
      <c r="A216" s="3" t="s">
        <v>374</v>
      </c>
      <c r="B216" s="43" t="s">
        <v>366</v>
      </c>
      <c r="C216" s="1"/>
      <c r="D216" s="28"/>
      <c r="E216" s="437">
        <f>E217</f>
        <v>105</v>
      </c>
    </row>
    <row r="217" spans="1:5" s="29" customFormat="1" ht="14.25" customHeight="1">
      <c r="A217" s="3" t="s">
        <v>283</v>
      </c>
      <c r="B217" s="43" t="s">
        <v>366</v>
      </c>
      <c r="C217" s="1" t="s">
        <v>284</v>
      </c>
      <c r="D217" s="28"/>
      <c r="E217" s="437">
        <f>E218</f>
        <v>105</v>
      </c>
    </row>
    <row r="218" spans="1:5" s="29" customFormat="1" ht="12.75">
      <c r="A218" s="46" t="s">
        <v>34</v>
      </c>
      <c r="B218" s="43" t="s">
        <v>366</v>
      </c>
      <c r="C218" s="1" t="s">
        <v>284</v>
      </c>
      <c r="D218" s="28" t="s">
        <v>33</v>
      </c>
      <c r="E218" s="437">
        <f>'Пр.7 Р.П. ЦС. ВР'!E317</f>
        <v>105</v>
      </c>
    </row>
    <row r="219" spans="1:5" s="120" customFormat="1" ht="12.75">
      <c r="A219" s="46" t="s">
        <v>152</v>
      </c>
      <c r="B219" s="1" t="s">
        <v>650</v>
      </c>
      <c r="C219" s="370"/>
      <c r="D219" s="28"/>
      <c r="E219" s="437">
        <f>E220</f>
        <v>1120</v>
      </c>
    </row>
    <row r="220" spans="1:5" s="120" customFormat="1" ht="39">
      <c r="A220" s="31" t="s">
        <v>153</v>
      </c>
      <c r="B220" s="1" t="s">
        <v>649</v>
      </c>
      <c r="C220" s="370"/>
      <c r="D220" s="28"/>
      <c r="E220" s="437">
        <f>E222</f>
        <v>1120</v>
      </c>
    </row>
    <row r="221" spans="1:5" s="120" customFormat="1" ht="12.75">
      <c r="A221" s="31" t="s">
        <v>641</v>
      </c>
      <c r="B221" s="1" t="s">
        <v>642</v>
      </c>
      <c r="C221" s="370"/>
      <c r="D221" s="28"/>
      <c r="E221" s="437">
        <f>E222</f>
        <v>1120</v>
      </c>
    </row>
    <row r="222" spans="1:5" s="35" customFormat="1" ht="39">
      <c r="A222" s="3" t="s">
        <v>154</v>
      </c>
      <c r="B222" s="1" t="s">
        <v>643</v>
      </c>
      <c r="C222" s="370"/>
      <c r="D222" s="28"/>
      <c r="E222" s="437">
        <f>E223</f>
        <v>1120</v>
      </c>
    </row>
    <row r="223" spans="1:5" s="35" customFormat="1" ht="16.5" customHeight="1">
      <c r="A223" s="3" t="s">
        <v>285</v>
      </c>
      <c r="B223" s="1" t="s">
        <v>643</v>
      </c>
      <c r="C223" s="1" t="s">
        <v>286</v>
      </c>
      <c r="D223" s="28"/>
      <c r="E223" s="437">
        <f>E224</f>
        <v>1120</v>
      </c>
    </row>
    <row r="224" spans="1:8" s="35" customFormat="1" ht="12.75">
      <c r="A224" s="46" t="s">
        <v>49</v>
      </c>
      <c r="B224" s="1" t="s">
        <v>643</v>
      </c>
      <c r="C224" s="1" t="s">
        <v>286</v>
      </c>
      <c r="D224" s="28" t="s">
        <v>87</v>
      </c>
      <c r="E224" s="437">
        <f>'Пр.7 Р.П. ЦС. ВР'!E324</f>
        <v>1120</v>
      </c>
      <c r="H224" s="167"/>
    </row>
    <row r="225" spans="1:5" s="120" customFormat="1" ht="25.5">
      <c r="A225" s="46" t="s">
        <v>298</v>
      </c>
      <c r="B225" s="362" t="s">
        <v>694</v>
      </c>
      <c r="C225" s="370"/>
      <c r="D225" s="28"/>
      <c r="E225" s="437">
        <f>E226</f>
        <v>20</v>
      </c>
    </row>
    <row r="226" spans="1:5" s="120" customFormat="1" ht="39">
      <c r="A226" s="31" t="s">
        <v>304</v>
      </c>
      <c r="B226" s="362" t="s">
        <v>691</v>
      </c>
      <c r="C226" s="370"/>
      <c r="D226" s="28"/>
      <c r="E226" s="437">
        <f>E228</f>
        <v>20</v>
      </c>
    </row>
    <row r="227" spans="1:5" s="120" customFormat="1" ht="12.75">
      <c r="A227" s="31" t="s">
        <v>690</v>
      </c>
      <c r="B227" s="362" t="s">
        <v>692</v>
      </c>
      <c r="C227" s="370"/>
      <c r="D227" s="28"/>
      <c r="E227" s="437">
        <f>E228</f>
        <v>20</v>
      </c>
    </row>
    <row r="228" spans="1:5" s="35" customFormat="1" ht="12.75">
      <c r="A228" s="3" t="s">
        <v>299</v>
      </c>
      <c r="B228" s="1" t="s">
        <v>693</v>
      </c>
      <c r="C228" s="370"/>
      <c r="D228" s="28"/>
      <c r="E228" s="437">
        <f>E229</f>
        <v>20</v>
      </c>
    </row>
    <row r="229" spans="1:5" s="35" customFormat="1" ht="16.5" customHeight="1">
      <c r="A229" s="31" t="s">
        <v>273</v>
      </c>
      <c r="B229" s="1" t="s">
        <v>693</v>
      </c>
      <c r="C229" s="1" t="s">
        <v>287</v>
      </c>
      <c r="D229" s="28"/>
      <c r="E229" s="437">
        <f>E230</f>
        <v>20</v>
      </c>
    </row>
    <row r="230" spans="1:8" s="35" customFormat="1" ht="12.75">
      <c r="A230" s="46" t="s">
        <v>47</v>
      </c>
      <c r="B230" s="1" t="s">
        <v>693</v>
      </c>
      <c r="C230" s="1" t="s">
        <v>287</v>
      </c>
      <c r="D230" s="28" t="s">
        <v>46</v>
      </c>
      <c r="E230" s="437">
        <f>'Пр.7 Р.П. ЦС. ВР'!E152</f>
        <v>20</v>
      </c>
      <c r="H230" s="167"/>
    </row>
    <row r="231" spans="1:5" s="120" customFormat="1" ht="30" customHeight="1" hidden="1">
      <c r="A231" s="52" t="s">
        <v>309</v>
      </c>
      <c r="B231" s="370" t="s">
        <v>306</v>
      </c>
      <c r="C231" s="370"/>
      <c r="D231" s="28"/>
      <c r="E231" s="437">
        <f>E232</f>
        <v>0</v>
      </c>
    </row>
    <row r="232" spans="1:5" s="120" customFormat="1" ht="51.75" hidden="1">
      <c r="A232" s="422" t="s">
        <v>311</v>
      </c>
      <c r="B232" s="370" t="s">
        <v>307</v>
      </c>
      <c r="C232" s="370"/>
      <c r="D232" s="28"/>
      <c r="E232" s="437">
        <f>E233+E236</f>
        <v>0</v>
      </c>
    </row>
    <row r="233" spans="1:5" s="35" customFormat="1" ht="12.75" hidden="1">
      <c r="A233" s="42" t="s">
        <v>310</v>
      </c>
      <c r="B233" s="1" t="s">
        <v>308</v>
      </c>
      <c r="C233" s="370"/>
      <c r="D233" s="28"/>
      <c r="E233" s="437">
        <f>E234</f>
        <v>0</v>
      </c>
    </row>
    <row r="234" spans="1:5" s="35" customFormat="1" ht="16.5" customHeight="1" hidden="1">
      <c r="A234" s="31" t="s">
        <v>273</v>
      </c>
      <c r="B234" s="1" t="s">
        <v>308</v>
      </c>
      <c r="C234" s="1" t="s">
        <v>287</v>
      </c>
      <c r="D234" s="28"/>
      <c r="E234" s="437">
        <f>E235</f>
        <v>0</v>
      </c>
    </row>
    <row r="235" spans="1:8" s="35" customFormat="1" ht="13.5" hidden="1">
      <c r="A235" s="418" t="s">
        <v>108</v>
      </c>
      <c r="B235" s="1" t="s">
        <v>308</v>
      </c>
      <c r="C235" s="1" t="s">
        <v>287</v>
      </c>
      <c r="D235" s="28" t="s">
        <v>109</v>
      </c>
      <c r="E235" s="437">
        <f>'Пр.7 Р.П. ЦС. ВР'!E278</f>
        <v>0</v>
      </c>
      <c r="H235" s="167"/>
    </row>
    <row r="236" spans="1:5" s="35" customFormat="1" ht="12.75" hidden="1">
      <c r="A236" s="42" t="s">
        <v>310</v>
      </c>
      <c r="B236" s="1" t="s">
        <v>584</v>
      </c>
      <c r="C236" s="370"/>
      <c r="D236" s="28"/>
      <c r="E236" s="437">
        <f>E237</f>
        <v>0</v>
      </c>
    </row>
    <row r="237" spans="1:5" s="35" customFormat="1" ht="12.75" hidden="1">
      <c r="A237" s="31" t="s">
        <v>273</v>
      </c>
      <c r="B237" s="1" t="s">
        <v>584</v>
      </c>
      <c r="C237" s="370">
        <v>240</v>
      </c>
      <c r="D237" s="28"/>
      <c r="E237" s="437">
        <f>E238</f>
        <v>0</v>
      </c>
    </row>
    <row r="238" spans="1:5" s="35" customFormat="1" ht="13.5" hidden="1">
      <c r="A238" s="418" t="s">
        <v>108</v>
      </c>
      <c r="B238" s="1" t="s">
        <v>584</v>
      </c>
      <c r="C238" s="370">
        <v>240</v>
      </c>
      <c r="D238" s="28" t="s">
        <v>109</v>
      </c>
      <c r="E238" s="437">
        <f>'Пр.7 Р.П. ЦС. ВР'!E279</f>
        <v>0</v>
      </c>
    </row>
    <row r="239" spans="1:5" s="120" customFormat="1" ht="39">
      <c r="A239" s="52" t="s">
        <v>367</v>
      </c>
      <c r="B239" s="362" t="s">
        <v>376</v>
      </c>
      <c r="C239" s="370"/>
      <c r="D239" s="28"/>
      <c r="E239" s="437">
        <f>E240</f>
        <v>114.16</v>
      </c>
    </row>
    <row r="240" spans="1:5" s="120" customFormat="1" ht="39">
      <c r="A240" s="52" t="s">
        <v>369</v>
      </c>
      <c r="B240" s="362" t="s">
        <v>370</v>
      </c>
      <c r="C240" s="370"/>
      <c r="D240" s="28"/>
      <c r="E240" s="437">
        <f>E242</f>
        <v>114.16</v>
      </c>
    </row>
    <row r="241" spans="1:5" s="120" customFormat="1" ht="12.75">
      <c r="A241" s="52" t="s">
        <v>372</v>
      </c>
      <c r="B241" s="362" t="s">
        <v>371</v>
      </c>
      <c r="C241" s="370"/>
      <c r="D241" s="28"/>
      <c r="E241" s="437">
        <f>E242</f>
        <v>114.16</v>
      </c>
    </row>
    <row r="242" spans="1:5" s="35" customFormat="1" ht="39">
      <c r="A242" s="42" t="s">
        <v>373</v>
      </c>
      <c r="B242" s="43" t="s">
        <v>377</v>
      </c>
      <c r="C242" s="370"/>
      <c r="D242" s="28"/>
      <c r="E242" s="437">
        <f>E243</f>
        <v>114.16</v>
      </c>
    </row>
    <row r="243" spans="1:5" s="35" customFormat="1" ht="16.5" customHeight="1">
      <c r="A243" s="31" t="s">
        <v>273</v>
      </c>
      <c r="B243" s="43" t="s">
        <v>377</v>
      </c>
      <c r="C243" s="1" t="s">
        <v>287</v>
      </c>
      <c r="D243" s="28"/>
      <c r="E243" s="437">
        <f>E244</f>
        <v>114.16</v>
      </c>
    </row>
    <row r="244" spans="1:8" s="35" customFormat="1" ht="13.5">
      <c r="A244" s="418" t="s">
        <v>108</v>
      </c>
      <c r="B244" s="43" t="s">
        <v>377</v>
      </c>
      <c r="C244" s="1" t="s">
        <v>287</v>
      </c>
      <c r="D244" s="28" t="s">
        <v>109</v>
      </c>
      <c r="E244" s="437">
        <f>'Пр.7 Р.П. ЦС. ВР'!E284</f>
        <v>114.16</v>
      </c>
      <c r="H244" s="167"/>
    </row>
    <row r="245" spans="1:5" s="120" customFormat="1" ht="12.75">
      <c r="A245" s="46" t="s">
        <v>20</v>
      </c>
      <c r="B245" s="1" t="s">
        <v>18</v>
      </c>
      <c r="C245" s="370"/>
      <c r="D245" s="28"/>
      <c r="E245" s="437">
        <f>E246</f>
        <v>500</v>
      </c>
    </row>
    <row r="246" spans="1:5" s="120" customFormat="1" ht="18.75" customHeight="1">
      <c r="A246" s="31" t="s">
        <v>21</v>
      </c>
      <c r="B246" s="1" t="s">
        <v>19</v>
      </c>
      <c r="C246" s="370"/>
      <c r="D246" s="28"/>
      <c r="E246" s="437">
        <f>E248</f>
        <v>500</v>
      </c>
    </row>
    <row r="247" spans="1:5" s="120" customFormat="1" ht="25.5">
      <c r="A247" s="52" t="s">
        <v>22</v>
      </c>
      <c r="B247" s="1" t="s">
        <v>23</v>
      </c>
      <c r="C247" s="370"/>
      <c r="D247" s="28"/>
      <c r="E247" s="437">
        <f>E248</f>
        <v>500</v>
      </c>
    </row>
    <row r="248" spans="1:5" s="35" customFormat="1" ht="39">
      <c r="A248" s="52" t="s">
        <v>317</v>
      </c>
      <c r="B248" s="1" t="s">
        <v>24</v>
      </c>
      <c r="C248" s="370"/>
      <c r="D248" s="28"/>
      <c r="E248" s="437">
        <f>E249</f>
        <v>500</v>
      </c>
    </row>
    <row r="249" spans="1:5" s="35" customFormat="1" ht="16.5" customHeight="1">
      <c r="A249" s="31" t="s">
        <v>274</v>
      </c>
      <c r="B249" s="1" t="s">
        <v>24</v>
      </c>
      <c r="C249" s="1" t="s">
        <v>287</v>
      </c>
      <c r="D249" s="28"/>
      <c r="E249" s="437">
        <f>E250</f>
        <v>500</v>
      </c>
    </row>
    <row r="250" spans="1:8" s="35" customFormat="1" ht="13.5">
      <c r="A250" s="416" t="s">
        <v>57</v>
      </c>
      <c r="B250" s="1" t="s">
        <v>24</v>
      </c>
      <c r="C250" s="1" t="s">
        <v>287</v>
      </c>
      <c r="D250" s="28" t="s">
        <v>56</v>
      </c>
      <c r="E250" s="437">
        <f>'Пр.7 Р.П. ЦС. ВР'!E82</f>
        <v>500</v>
      </c>
      <c r="H250" s="167"/>
    </row>
    <row r="251" spans="1:8" s="120" customFormat="1" ht="12.75">
      <c r="A251" s="46" t="s">
        <v>158</v>
      </c>
      <c r="B251" s="36" t="s">
        <v>611</v>
      </c>
      <c r="C251" s="370"/>
      <c r="D251" s="28"/>
      <c r="E251" s="437">
        <f>E252+E257</f>
        <v>12587.678</v>
      </c>
      <c r="F251" s="174"/>
      <c r="H251" s="166"/>
    </row>
    <row r="252" spans="1:8" s="120" customFormat="1" ht="25.5">
      <c r="A252" s="31" t="s">
        <v>61</v>
      </c>
      <c r="B252" s="1" t="s">
        <v>615</v>
      </c>
      <c r="C252" s="370"/>
      <c r="D252" s="28"/>
      <c r="E252" s="437">
        <f>E254</f>
        <v>1586</v>
      </c>
      <c r="H252" s="166"/>
    </row>
    <row r="253" spans="1:8" s="120" customFormat="1" ht="12.75">
      <c r="A253" s="31" t="s">
        <v>86</v>
      </c>
      <c r="B253" s="1" t="s">
        <v>614</v>
      </c>
      <c r="C253" s="370"/>
      <c r="D253" s="28"/>
      <c r="E253" s="437">
        <f>E254</f>
        <v>1586</v>
      </c>
      <c r="H253" s="166"/>
    </row>
    <row r="254" spans="1:5" s="120" customFormat="1" ht="29.25" customHeight="1">
      <c r="A254" s="33" t="s">
        <v>42</v>
      </c>
      <c r="B254" s="36" t="s">
        <v>616</v>
      </c>
      <c r="C254" s="370"/>
      <c r="D254" s="28"/>
      <c r="E254" s="437">
        <f>E255</f>
        <v>1586</v>
      </c>
    </row>
    <row r="255" spans="1:5" s="120" customFormat="1" ht="12.75">
      <c r="A255" s="39" t="s">
        <v>275</v>
      </c>
      <c r="B255" s="36" t="s">
        <v>616</v>
      </c>
      <c r="C255" s="370">
        <v>120</v>
      </c>
      <c r="D255" s="28"/>
      <c r="E255" s="437">
        <f>E256</f>
        <v>1586</v>
      </c>
    </row>
    <row r="256" spans="1:5" s="35" customFormat="1" ht="25.5">
      <c r="A256" s="46" t="s">
        <v>51</v>
      </c>
      <c r="B256" s="36" t="s">
        <v>616</v>
      </c>
      <c r="C256" s="370">
        <v>120</v>
      </c>
      <c r="D256" s="28" t="s">
        <v>50</v>
      </c>
      <c r="E256" s="437">
        <f>'Пр.7 Р.П. ЦС. ВР'!E23</f>
        <v>1586</v>
      </c>
    </row>
    <row r="257" spans="1:5" s="120" customFormat="1" ht="12.75">
      <c r="A257" s="31" t="s">
        <v>60</v>
      </c>
      <c r="B257" s="1" t="s">
        <v>612</v>
      </c>
      <c r="C257" s="370"/>
      <c r="D257" s="28"/>
      <c r="E257" s="437">
        <f>E259+E262+E270</f>
        <v>11001.678</v>
      </c>
    </row>
    <row r="258" spans="1:5" s="120" customFormat="1" ht="12.75">
      <c r="A258" s="31" t="s">
        <v>86</v>
      </c>
      <c r="B258" s="1" t="s">
        <v>617</v>
      </c>
      <c r="C258" s="370"/>
      <c r="D258" s="28"/>
      <c r="E258" s="437">
        <f>E259</f>
        <v>7546.226</v>
      </c>
    </row>
    <row r="259" spans="1:5" ht="25.5">
      <c r="A259" s="33" t="s">
        <v>43</v>
      </c>
      <c r="B259" s="36" t="s">
        <v>618</v>
      </c>
      <c r="C259" s="36"/>
      <c r="D259" s="36"/>
      <c r="E259" s="439">
        <f>E260</f>
        <v>7546.226</v>
      </c>
    </row>
    <row r="260" spans="1:5" ht="12.75">
      <c r="A260" s="39" t="s">
        <v>275</v>
      </c>
      <c r="B260" s="36" t="s">
        <v>618</v>
      </c>
      <c r="C260" s="36">
        <v>120</v>
      </c>
      <c r="D260" s="36"/>
      <c r="E260" s="439">
        <f>E261</f>
        <v>7546.226</v>
      </c>
    </row>
    <row r="261" spans="1:5" ht="25.5">
      <c r="A261" s="46" t="s">
        <v>51</v>
      </c>
      <c r="B261" s="36" t="s">
        <v>618</v>
      </c>
      <c r="C261" s="36">
        <v>120</v>
      </c>
      <c r="D261" s="28" t="s">
        <v>50</v>
      </c>
      <c r="E261" s="439">
        <f>'Пр.7 Р.П. ЦС. ВР'!E27</f>
        <v>7546.226</v>
      </c>
    </row>
    <row r="262" spans="1:5" s="35" customFormat="1" ht="25.5">
      <c r="A262" s="39" t="s">
        <v>44</v>
      </c>
      <c r="B262" s="36" t="s">
        <v>613</v>
      </c>
      <c r="C262" s="370"/>
      <c r="D262" s="28"/>
      <c r="E262" s="437">
        <f>E263+E265+E268</f>
        <v>3404.952</v>
      </c>
    </row>
    <row r="263" spans="1:5" s="35" customFormat="1" ht="25.5" hidden="1">
      <c r="A263" s="39" t="s">
        <v>55</v>
      </c>
      <c r="B263" s="36" t="s">
        <v>54</v>
      </c>
      <c r="C263" s="371">
        <v>122</v>
      </c>
      <c r="D263" s="28"/>
      <c r="E263" s="437">
        <f>E264</f>
        <v>0</v>
      </c>
    </row>
    <row r="264" spans="1:5" s="35" customFormat="1" ht="25.5" hidden="1">
      <c r="A264" s="46" t="s">
        <v>51</v>
      </c>
      <c r="B264" s="36" t="s">
        <v>54</v>
      </c>
      <c r="C264" s="371">
        <v>122</v>
      </c>
      <c r="D264" s="28" t="s">
        <v>50</v>
      </c>
      <c r="E264" s="437">
        <f>'Пр.7 Р.П. ЦС. ВР'!E29</f>
        <v>0</v>
      </c>
    </row>
    <row r="265" spans="1:5" ht="12.75">
      <c r="A265" s="31" t="s">
        <v>273</v>
      </c>
      <c r="B265" s="36" t="s">
        <v>613</v>
      </c>
      <c r="C265" s="1" t="s">
        <v>287</v>
      </c>
      <c r="D265" s="28"/>
      <c r="E265" s="437">
        <f>E266+E267</f>
        <v>3384.952</v>
      </c>
    </row>
    <row r="266" spans="1:6" ht="25.5">
      <c r="A266" s="39" t="s">
        <v>59</v>
      </c>
      <c r="B266" s="36" t="s">
        <v>613</v>
      </c>
      <c r="C266" s="1" t="s">
        <v>287</v>
      </c>
      <c r="D266" s="28" t="s">
        <v>58</v>
      </c>
      <c r="E266" s="437">
        <f>'Пр.7 Р.П. ЦС. ВР'!E17</f>
        <v>50</v>
      </c>
      <c r="F266" s="112"/>
    </row>
    <row r="267" spans="1:5" ht="25.5">
      <c r="A267" s="46" t="s">
        <v>51</v>
      </c>
      <c r="B267" s="36" t="s">
        <v>613</v>
      </c>
      <c r="C267" s="1" t="s">
        <v>287</v>
      </c>
      <c r="D267" s="28" t="s">
        <v>50</v>
      </c>
      <c r="E267" s="437">
        <f>'Пр.7 Р.П. ЦС. ВР'!E31</f>
        <v>3334.952</v>
      </c>
    </row>
    <row r="268" spans="1:5" ht="17.25" customHeight="1">
      <c r="A268" s="3" t="s">
        <v>37</v>
      </c>
      <c r="B268" s="36" t="s">
        <v>613</v>
      </c>
      <c r="C268" s="1" t="s">
        <v>282</v>
      </c>
      <c r="D268" s="28"/>
      <c r="E268" s="437">
        <f>E269</f>
        <v>20</v>
      </c>
    </row>
    <row r="269" spans="1:5" ht="25.5">
      <c r="A269" s="46" t="s">
        <v>51</v>
      </c>
      <c r="B269" s="36" t="s">
        <v>613</v>
      </c>
      <c r="C269" s="1" t="s">
        <v>282</v>
      </c>
      <c r="D269" s="28" t="s">
        <v>50</v>
      </c>
      <c r="E269" s="437">
        <f>'Пр.7 Р.П. ЦС. ВР'!E32</f>
        <v>20</v>
      </c>
    </row>
    <row r="270" spans="1:5" ht="25.5">
      <c r="A270" s="33" t="s">
        <v>296</v>
      </c>
      <c r="B270" s="36" t="s">
        <v>622</v>
      </c>
      <c r="C270" s="36"/>
      <c r="D270" s="36"/>
      <c r="E270" s="439">
        <f>E271</f>
        <v>50.5</v>
      </c>
    </row>
    <row r="271" spans="1:5" ht="12.75">
      <c r="A271" s="39" t="s">
        <v>275</v>
      </c>
      <c r="B271" s="36" t="s">
        <v>622</v>
      </c>
      <c r="C271" s="36">
        <v>540</v>
      </c>
      <c r="D271" s="36"/>
      <c r="E271" s="439">
        <f>E272</f>
        <v>50.5</v>
      </c>
    </row>
    <row r="272" spans="1:5" ht="25.5">
      <c r="A272" s="46" t="s">
        <v>303</v>
      </c>
      <c r="B272" s="36" t="s">
        <v>622</v>
      </c>
      <c r="C272" s="36">
        <v>540</v>
      </c>
      <c r="D272" s="28" t="s">
        <v>294</v>
      </c>
      <c r="E272" s="439">
        <f>'Пр.7 Р.П. ЦС. ВР'!E43</f>
        <v>50.5</v>
      </c>
    </row>
    <row r="273" spans="1:11" s="59" customFormat="1" ht="12.75">
      <c r="A273" s="46" t="s">
        <v>119</v>
      </c>
      <c r="B273" s="370" t="s">
        <v>621</v>
      </c>
      <c r="C273" s="1"/>
      <c r="D273" s="28"/>
      <c r="E273" s="437">
        <f>E274+E278+E347</f>
        <v>18162.104359999998</v>
      </c>
      <c r="F273" s="175"/>
      <c r="K273" s="175"/>
    </row>
    <row r="274" spans="1:6" s="59" customFormat="1" ht="12.75" hidden="1">
      <c r="A274" s="46" t="s">
        <v>158</v>
      </c>
      <c r="B274" s="1" t="s">
        <v>142</v>
      </c>
      <c r="C274" s="1"/>
      <c r="D274" s="28"/>
      <c r="E274" s="437">
        <f>E275</f>
        <v>0</v>
      </c>
      <c r="F274" s="175"/>
    </row>
    <row r="275" spans="1:5" ht="25.5" hidden="1">
      <c r="A275" s="39" t="s">
        <v>44</v>
      </c>
      <c r="B275" s="36" t="s">
        <v>157</v>
      </c>
      <c r="C275" s="1"/>
      <c r="D275" s="28"/>
      <c r="E275" s="437">
        <f>E276</f>
        <v>0</v>
      </c>
    </row>
    <row r="276" spans="1:5" ht="12.75" hidden="1">
      <c r="A276" s="39" t="s">
        <v>52</v>
      </c>
      <c r="B276" s="36" t="s">
        <v>157</v>
      </c>
      <c r="C276" s="1" t="s">
        <v>72</v>
      </c>
      <c r="D276" s="28"/>
      <c r="E276" s="437">
        <f>E277</f>
        <v>0</v>
      </c>
    </row>
    <row r="277" spans="1:5" ht="12.75" hidden="1">
      <c r="A277" s="372" t="s">
        <v>132</v>
      </c>
      <c r="B277" s="36" t="s">
        <v>157</v>
      </c>
      <c r="C277" s="370">
        <v>244</v>
      </c>
      <c r="D277" s="28" t="s">
        <v>136</v>
      </c>
      <c r="E277" s="437">
        <f>'Пр.7 Р.П. ЦС. ВР'!E37</f>
        <v>0</v>
      </c>
    </row>
    <row r="278" spans="1:5" ht="12.75">
      <c r="A278" s="31" t="s">
        <v>86</v>
      </c>
      <c r="B278" s="362" t="s">
        <v>620</v>
      </c>
      <c r="C278" s="370"/>
      <c r="D278" s="28"/>
      <c r="E278" s="437">
        <f>E280+E294+E297+E300+E303+E306+E309+E315+E320+E323+E326+E329+E332+E338+E341+E344+E353+E356+E312+E350+E291+E384+E390+E387+E370</f>
        <v>18162.104359999998</v>
      </c>
    </row>
    <row r="279" spans="1:5" ht="12.75">
      <c r="A279" s="31" t="s">
        <v>86</v>
      </c>
      <c r="B279" s="1" t="s">
        <v>619</v>
      </c>
      <c r="C279" s="370"/>
      <c r="D279" s="28"/>
      <c r="E279" s="437">
        <f>E278</f>
        <v>18162.104359999998</v>
      </c>
    </row>
    <row r="280" spans="1:5" ht="25.5">
      <c r="A280" s="46" t="s">
        <v>122</v>
      </c>
      <c r="B280" s="36" t="s">
        <v>624</v>
      </c>
      <c r="C280" s="370"/>
      <c r="D280" s="28"/>
      <c r="E280" s="437">
        <f>E281+E285+E288+E284</f>
        <v>7416.78</v>
      </c>
    </row>
    <row r="281" spans="1:5" ht="13.5" customHeight="1">
      <c r="A281" s="163" t="s">
        <v>277</v>
      </c>
      <c r="B281" s="36" t="s">
        <v>624</v>
      </c>
      <c r="C281" s="370">
        <v>110</v>
      </c>
      <c r="D281" s="28"/>
      <c r="E281" s="437">
        <f>E282+E283</f>
        <v>6226.83</v>
      </c>
    </row>
    <row r="282" spans="1:5" ht="12.75">
      <c r="A282" s="373" t="s">
        <v>57</v>
      </c>
      <c r="B282" s="36" t="s">
        <v>624</v>
      </c>
      <c r="C282" s="370">
        <v>110</v>
      </c>
      <c r="D282" s="28" t="s">
        <v>56</v>
      </c>
      <c r="E282" s="437">
        <f>'Пр.7 Р.П. ЦС. ВР'!E55</f>
        <v>6226.83</v>
      </c>
    </row>
    <row r="283" spans="1:5" ht="12.75" hidden="1">
      <c r="A283" s="373" t="s">
        <v>108</v>
      </c>
      <c r="B283" s="36" t="s">
        <v>624</v>
      </c>
      <c r="C283" s="370">
        <v>110</v>
      </c>
      <c r="D283" s="28" t="s">
        <v>109</v>
      </c>
      <c r="E283" s="437">
        <f>'Пр.7 Р.П. ЦС. ВР'!E231</f>
        <v>0</v>
      </c>
    </row>
    <row r="284" spans="1:5" ht="12.75" hidden="1">
      <c r="A284" s="33" t="s">
        <v>123</v>
      </c>
      <c r="B284" s="36" t="s">
        <v>624</v>
      </c>
      <c r="C284" s="371">
        <v>112</v>
      </c>
      <c r="D284" s="28"/>
      <c r="E284" s="437">
        <f>'Пр.7 Р.П. ЦС. ВР'!E56</f>
        <v>0</v>
      </c>
    </row>
    <row r="285" spans="1:5" ht="12.75">
      <c r="A285" s="31" t="s">
        <v>273</v>
      </c>
      <c r="B285" s="36" t="s">
        <v>624</v>
      </c>
      <c r="C285" s="1" t="s">
        <v>287</v>
      </c>
      <c r="D285" s="28"/>
      <c r="E285" s="437">
        <f>E286+E287</f>
        <v>1169.9499999999998</v>
      </c>
    </row>
    <row r="286" spans="1:5" ht="12.75">
      <c r="A286" s="373" t="s">
        <v>57</v>
      </c>
      <c r="B286" s="36" t="s">
        <v>624</v>
      </c>
      <c r="C286" s="1" t="s">
        <v>287</v>
      </c>
      <c r="D286" s="28" t="s">
        <v>56</v>
      </c>
      <c r="E286" s="437">
        <f>'Пр.7 Р.П. ЦС. ВР'!E57</f>
        <v>1169.9499999999998</v>
      </c>
    </row>
    <row r="287" spans="1:5" ht="12.75" hidden="1">
      <c r="A287" s="374" t="s">
        <v>108</v>
      </c>
      <c r="B287" s="36" t="s">
        <v>624</v>
      </c>
      <c r="C287" s="1" t="s">
        <v>287</v>
      </c>
      <c r="D287" s="28" t="s">
        <v>109</v>
      </c>
      <c r="E287" s="437">
        <f>'Пр.7 Р.П. ЦС. ВР'!E233</f>
        <v>0</v>
      </c>
    </row>
    <row r="288" spans="1:5" ht="14.25" customHeight="1">
      <c r="A288" s="3" t="s">
        <v>278</v>
      </c>
      <c r="B288" s="36" t="s">
        <v>624</v>
      </c>
      <c r="C288" s="1" t="s">
        <v>282</v>
      </c>
      <c r="D288" s="28"/>
      <c r="E288" s="437">
        <f>E289+E290</f>
        <v>20</v>
      </c>
    </row>
    <row r="289" spans="1:5" s="26" customFormat="1" ht="12.75">
      <c r="A289" s="373" t="s">
        <v>57</v>
      </c>
      <c r="B289" s="36" t="s">
        <v>624</v>
      </c>
      <c r="C289" s="1" t="s">
        <v>282</v>
      </c>
      <c r="D289" s="28" t="s">
        <v>56</v>
      </c>
      <c r="E289" s="437">
        <f>'Пр.7 Р.П. ЦС. ВР'!E58</f>
        <v>20</v>
      </c>
    </row>
    <row r="290" spans="1:5" ht="12.75" hidden="1">
      <c r="A290" s="373" t="s">
        <v>108</v>
      </c>
      <c r="B290" s="36" t="s">
        <v>624</v>
      </c>
      <c r="C290" s="1" t="s">
        <v>282</v>
      </c>
      <c r="D290" s="28" t="s">
        <v>109</v>
      </c>
      <c r="E290" s="437">
        <f>'Пр.7 Р.П. ЦС. ВР'!E234</f>
        <v>0</v>
      </c>
    </row>
    <row r="291" spans="1:5" s="35" customFormat="1" ht="39" hidden="1">
      <c r="A291" s="364" t="s">
        <v>319</v>
      </c>
      <c r="B291" s="43" t="s">
        <v>312</v>
      </c>
      <c r="C291" s="1"/>
      <c r="D291" s="28"/>
      <c r="E291" s="437">
        <f>E292</f>
        <v>0</v>
      </c>
    </row>
    <row r="292" spans="1:5" s="35" customFormat="1" ht="12.75" hidden="1">
      <c r="A292" s="375" t="s">
        <v>318</v>
      </c>
      <c r="B292" s="43" t="s">
        <v>312</v>
      </c>
      <c r="C292" s="1" t="s">
        <v>284</v>
      </c>
      <c r="D292" s="28"/>
      <c r="E292" s="437">
        <f>E293</f>
        <v>0</v>
      </c>
    </row>
    <row r="293" spans="1:5" s="35" customFormat="1" ht="12.75" hidden="1">
      <c r="A293" s="373" t="s">
        <v>108</v>
      </c>
      <c r="B293" s="43" t="s">
        <v>312</v>
      </c>
      <c r="C293" s="1" t="s">
        <v>284</v>
      </c>
      <c r="D293" s="28" t="s">
        <v>109</v>
      </c>
      <c r="E293" s="437">
        <f>'Пр.7 Р.П. ЦС. ВР'!E236</f>
        <v>0</v>
      </c>
    </row>
    <row r="294" spans="1:5" ht="25.5">
      <c r="A294" s="42" t="s">
        <v>182</v>
      </c>
      <c r="B294" s="43" t="s">
        <v>676</v>
      </c>
      <c r="C294" s="1"/>
      <c r="D294" s="28"/>
      <c r="E294" s="437">
        <f>E295</f>
        <v>1000</v>
      </c>
    </row>
    <row r="295" spans="1:5" ht="25.5">
      <c r="A295" s="31" t="s">
        <v>48</v>
      </c>
      <c r="B295" s="43" t="s">
        <v>676</v>
      </c>
      <c r="C295" s="1" t="s">
        <v>45</v>
      </c>
      <c r="D295" s="28"/>
      <c r="E295" s="437">
        <f>E296</f>
        <v>1000</v>
      </c>
    </row>
    <row r="296" spans="1:5" s="35" customFormat="1" ht="12.75">
      <c r="A296" s="376" t="s">
        <v>76</v>
      </c>
      <c r="B296" s="43" t="s">
        <v>676</v>
      </c>
      <c r="C296" s="1" t="s">
        <v>45</v>
      </c>
      <c r="D296" s="28" t="s">
        <v>75</v>
      </c>
      <c r="E296" s="437">
        <f>'Пр.7 Р.П. ЦС. ВР'!E196</f>
        <v>1000</v>
      </c>
    </row>
    <row r="297" spans="1:5" ht="39" hidden="1">
      <c r="A297" s="365" t="s">
        <v>143</v>
      </c>
      <c r="B297" s="43" t="s">
        <v>160</v>
      </c>
      <c r="C297" s="1"/>
      <c r="D297" s="28"/>
      <c r="E297" s="437">
        <f>E298</f>
        <v>0</v>
      </c>
    </row>
    <row r="298" spans="1:5" ht="25.5" hidden="1">
      <c r="A298" s="31" t="s">
        <v>48</v>
      </c>
      <c r="B298" s="43" t="s">
        <v>160</v>
      </c>
      <c r="C298" s="1" t="s">
        <v>45</v>
      </c>
      <c r="D298" s="28"/>
      <c r="E298" s="437">
        <f>E299</f>
        <v>0</v>
      </c>
    </row>
    <row r="299" spans="1:5" ht="12.75" hidden="1">
      <c r="A299" s="377" t="s">
        <v>82</v>
      </c>
      <c r="B299" s="43" t="s">
        <v>160</v>
      </c>
      <c r="C299" s="1" t="s">
        <v>45</v>
      </c>
      <c r="D299" s="28" t="s">
        <v>81</v>
      </c>
      <c r="E299" s="437">
        <f>'Пр.7 Р.П. ЦС. ВР'!E369</f>
        <v>0</v>
      </c>
    </row>
    <row r="300" spans="1:5" ht="39">
      <c r="A300" s="33" t="s">
        <v>124</v>
      </c>
      <c r="B300" s="38" t="s">
        <v>625</v>
      </c>
      <c r="C300" s="1"/>
      <c r="D300" s="28"/>
      <c r="E300" s="437">
        <f>E301</f>
        <v>300</v>
      </c>
    </row>
    <row r="301" spans="1:5" ht="12.75">
      <c r="A301" s="31" t="s">
        <v>273</v>
      </c>
      <c r="B301" s="38" t="s">
        <v>625</v>
      </c>
      <c r="C301" s="1" t="s">
        <v>287</v>
      </c>
      <c r="D301" s="28"/>
      <c r="E301" s="437">
        <f>E302</f>
        <v>300</v>
      </c>
    </row>
    <row r="302" spans="1:5" ht="12.75">
      <c r="A302" s="373" t="s">
        <v>57</v>
      </c>
      <c r="B302" s="38" t="s">
        <v>625</v>
      </c>
      <c r="C302" s="1" t="s">
        <v>287</v>
      </c>
      <c r="D302" s="28" t="s">
        <v>56</v>
      </c>
      <c r="E302" s="437">
        <f>'Пр.7 Р.П. ЦС. ВР'!E60</f>
        <v>300</v>
      </c>
    </row>
    <row r="303" spans="1:5" ht="25.5">
      <c r="A303" s="33" t="s">
        <v>125</v>
      </c>
      <c r="B303" s="38" t="s">
        <v>626</v>
      </c>
      <c r="C303" s="1"/>
      <c r="D303" s="28"/>
      <c r="E303" s="437">
        <f>E304</f>
        <v>800</v>
      </c>
    </row>
    <row r="304" spans="1:5" ht="12.75">
      <c r="A304" s="31" t="s">
        <v>273</v>
      </c>
      <c r="B304" s="38" t="s">
        <v>626</v>
      </c>
      <c r="C304" s="1" t="s">
        <v>287</v>
      </c>
      <c r="D304" s="28"/>
      <c r="E304" s="437">
        <f>E305</f>
        <v>800</v>
      </c>
    </row>
    <row r="305" spans="1:5" ht="12.75">
      <c r="A305" s="373" t="s">
        <v>57</v>
      </c>
      <c r="B305" s="38" t="s">
        <v>626</v>
      </c>
      <c r="C305" s="1" t="s">
        <v>287</v>
      </c>
      <c r="D305" s="28" t="s">
        <v>56</v>
      </c>
      <c r="E305" s="437">
        <f>'Пр.7 Р.П. ЦС. ВР'!E62</f>
        <v>800</v>
      </c>
    </row>
    <row r="306" spans="1:5" ht="25.5">
      <c r="A306" s="33" t="s">
        <v>120</v>
      </c>
      <c r="B306" s="38" t="s">
        <v>627</v>
      </c>
      <c r="C306" s="1"/>
      <c r="D306" s="28"/>
      <c r="E306" s="437">
        <f>E307</f>
        <v>15.2</v>
      </c>
    </row>
    <row r="307" spans="1:5" ht="16.5" customHeight="1">
      <c r="A307" s="3" t="s">
        <v>278</v>
      </c>
      <c r="B307" s="38" t="s">
        <v>627</v>
      </c>
      <c r="C307" s="1" t="s">
        <v>282</v>
      </c>
      <c r="D307" s="28"/>
      <c r="E307" s="437">
        <f>E308</f>
        <v>15.2</v>
      </c>
    </row>
    <row r="308" spans="1:5" ht="12.75">
      <c r="A308" s="373" t="s">
        <v>57</v>
      </c>
      <c r="B308" s="38" t="s">
        <v>627</v>
      </c>
      <c r="C308" s="1" t="s">
        <v>282</v>
      </c>
      <c r="D308" s="28" t="s">
        <v>56</v>
      </c>
      <c r="E308" s="437">
        <f>'Пр.7 Р.П. ЦС. ВР'!E64</f>
        <v>15.2</v>
      </c>
    </row>
    <row r="309" spans="1:5" ht="12.75">
      <c r="A309" s="31" t="s">
        <v>173</v>
      </c>
      <c r="B309" s="38" t="s">
        <v>695</v>
      </c>
      <c r="C309" s="1"/>
      <c r="D309" s="28"/>
      <c r="E309" s="437">
        <f>E310</f>
        <v>300</v>
      </c>
    </row>
    <row r="310" spans="1:5" ht="12.75">
      <c r="A310" s="31" t="s">
        <v>273</v>
      </c>
      <c r="B310" s="38" t="s">
        <v>695</v>
      </c>
      <c r="C310" s="1" t="s">
        <v>287</v>
      </c>
      <c r="D310" s="28"/>
      <c r="E310" s="437">
        <f>E311</f>
        <v>300</v>
      </c>
    </row>
    <row r="311" spans="1:5" ht="12.75">
      <c r="A311" s="378" t="s">
        <v>47</v>
      </c>
      <c r="B311" s="38" t="s">
        <v>695</v>
      </c>
      <c r="C311" s="1" t="s">
        <v>287</v>
      </c>
      <c r="D311" s="28" t="s">
        <v>46</v>
      </c>
      <c r="E311" s="437">
        <f>'Пр.7 Р.П. ЦС. ВР'!E147</f>
        <v>300</v>
      </c>
    </row>
    <row r="312" spans="1:5" ht="25.5" hidden="1">
      <c r="A312" s="87" t="s">
        <v>270</v>
      </c>
      <c r="B312" s="38" t="s">
        <v>269</v>
      </c>
      <c r="C312" s="1"/>
      <c r="D312" s="28"/>
      <c r="E312" s="437">
        <f>E313</f>
        <v>0</v>
      </c>
    </row>
    <row r="313" spans="1:5" ht="12.75" hidden="1">
      <c r="A313" s="31" t="s">
        <v>273</v>
      </c>
      <c r="B313" s="38" t="s">
        <v>269</v>
      </c>
      <c r="C313" s="1" t="s">
        <v>287</v>
      </c>
      <c r="D313" s="28"/>
      <c r="E313" s="437">
        <f>E314</f>
        <v>0</v>
      </c>
    </row>
    <row r="314" spans="1:5" ht="12.75" hidden="1">
      <c r="A314" s="376" t="s">
        <v>106</v>
      </c>
      <c r="B314" s="38" t="s">
        <v>269</v>
      </c>
      <c r="C314" s="1" t="s">
        <v>287</v>
      </c>
      <c r="D314" s="28" t="s">
        <v>107</v>
      </c>
      <c r="E314" s="437">
        <f>'Пр.7 Р.П. ЦС. ВР'!E139</f>
        <v>0</v>
      </c>
    </row>
    <row r="315" spans="1:5" ht="25.5">
      <c r="A315" s="87" t="s">
        <v>266</v>
      </c>
      <c r="B315" s="38" t="s">
        <v>688</v>
      </c>
      <c r="C315" s="1"/>
      <c r="D315" s="28"/>
      <c r="E315" s="437">
        <f>E316</f>
        <v>971</v>
      </c>
    </row>
    <row r="316" spans="1:5" ht="12.75">
      <c r="A316" s="31" t="s">
        <v>273</v>
      </c>
      <c r="B316" s="38" t="s">
        <v>688</v>
      </c>
      <c r="C316" s="1" t="s">
        <v>287</v>
      </c>
      <c r="D316" s="28"/>
      <c r="E316" s="437">
        <f>E317+E319</f>
        <v>971</v>
      </c>
    </row>
    <row r="317" spans="1:5" ht="12.75">
      <c r="A317" s="376" t="s">
        <v>39</v>
      </c>
      <c r="B317" s="38" t="s">
        <v>688</v>
      </c>
      <c r="C317" s="1" t="s">
        <v>287</v>
      </c>
      <c r="D317" s="28" t="s">
        <v>38</v>
      </c>
      <c r="E317" s="437">
        <f>'Пр.7 Р.П. ЦС. ВР'!E158</f>
        <v>971</v>
      </c>
    </row>
    <row r="318" spans="1:5" ht="12.75" hidden="1">
      <c r="A318" s="376"/>
      <c r="B318" s="38"/>
      <c r="C318" s="1"/>
      <c r="D318" s="28"/>
      <c r="E318" s="437"/>
    </row>
    <row r="319" spans="1:5" ht="12.75" hidden="1">
      <c r="A319" s="376" t="s">
        <v>267</v>
      </c>
      <c r="B319" s="38" t="s">
        <v>179</v>
      </c>
      <c r="C319" s="1" t="s">
        <v>287</v>
      </c>
      <c r="D319" s="28" t="s">
        <v>75</v>
      </c>
      <c r="E319" s="437">
        <f>'Пр.7 Р.П. ЦС. ВР'!E193</f>
        <v>0</v>
      </c>
    </row>
    <row r="320" spans="1:5" ht="25.5">
      <c r="A320" s="3" t="s">
        <v>181</v>
      </c>
      <c r="B320" s="38" t="s">
        <v>689</v>
      </c>
      <c r="C320" s="1"/>
      <c r="D320" s="28"/>
      <c r="E320" s="437">
        <f>E321</f>
        <v>940</v>
      </c>
    </row>
    <row r="321" spans="1:5" ht="12.75">
      <c r="A321" s="31" t="s">
        <v>273</v>
      </c>
      <c r="B321" s="38" t="s">
        <v>689</v>
      </c>
      <c r="C321" s="1" t="s">
        <v>287</v>
      </c>
      <c r="D321" s="28"/>
      <c r="E321" s="437">
        <f>E322</f>
        <v>940</v>
      </c>
    </row>
    <row r="322" spans="1:5" ht="12.75">
      <c r="A322" s="376" t="s">
        <v>39</v>
      </c>
      <c r="B322" s="38" t="s">
        <v>689</v>
      </c>
      <c r="C322" s="1" t="s">
        <v>287</v>
      </c>
      <c r="D322" s="28" t="s">
        <v>38</v>
      </c>
      <c r="E322" s="437">
        <f>'Пр.7 Р.П. ЦС. ВР'!E161</f>
        <v>940</v>
      </c>
    </row>
    <row r="323" spans="1:5" ht="12.75">
      <c r="A323" s="46" t="s">
        <v>187</v>
      </c>
      <c r="B323" s="38" t="s">
        <v>655</v>
      </c>
      <c r="C323" s="1"/>
      <c r="D323" s="28"/>
      <c r="E323" s="437">
        <f>E324</f>
        <v>3800</v>
      </c>
    </row>
    <row r="324" spans="1:5" ht="12.75">
      <c r="A324" s="31" t="s">
        <v>273</v>
      </c>
      <c r="B324" s="38" t="s">
        <v>655</v>
      </c>
      <c r="C324" s="1" t="s">
        <v>287</v>
      </c>
      <c r="D324" s="28"/>
      <c r="E324" s="437">
        <f>E325</f>
        <v>3800</v>
      </c>
    </row>
    <row r="325" spans="1:5" ht="12.75">
      <c r="A325" s="373" t="s">
        <v>108</v>
      </c>
      <c r="B325" s="38" t="s">
        <v>655</v>
      </c>
      <c r="C325" s="1" t="s">
        <v>287</v>
      </c>
      <c r="D325" s="28" t="s">
        <v>109</v>
      </c>
      <c r="E325" s="437">
        <f>'Пр.7 Р.П. ЦС. ВР'!E239</f>
        <v>3800</v>
      </c>
    </row>
    <row r="326" spans="1:5" ht="25.5">
      <c r="A326" s="42" t="s">
        <v>747</v>
      </c>
      <c r="B326" s="38" t="s">
        <v>656</v>
      </c>
      <c r="C326" s="1"/>
      <c r="D326" s="28"/>
      <c r="E326" s="437">
        <f>E327</f>
        <v>48.079999999999984</v>
      </c>
    </row>
    <row r="327" spans="1:5" ht="15" customHeight="1">
      <c r="A327" s="31" t="s">
        <v>48</v>
      </c>
      <c r="B327" s="38" t="s">
        <v>656</v>
      </c>
      <c r="C327" s="1" t="s">
        <v>45</v>
      </c>
      <c r="D327" s="28"/>
      <c r="E327" s="437">
        <f>E328</f>
        <v>48.079999999999984</v>
      </c>
    </row>
    <row r="328" spans="1:5" ht="12.75">
      <c r="A328" s="373" t="s">
        <v>108</v>
      </c>
      <c r="B328" s="38" t="s">
        <v>656</v>
      </c>
      <c r="C328" s="1" t="s">
        <v>45</v>
      </c>
      <c r="D328" s="28" t="s">
        <v>109</v>
      </c>
      <c r="E328" s="437">
        <f>'Пр.7 Р.П. ЦС. ВР'!E241</f>
        <v>48.079999999999984</v>
      </c>
    </row>
    <row r="329" spans="1:5" ht="25.5">
      <c r="A329" s="42" t="s">
        <v>188</v>
      </c>
      <c r="B329" s="38" t="s">
        <v>657</v>
      </c>
      <c r="C329" s="1"/>
      <c r="D329" s="28"/>
      <c r="E329" s="437">
        <f>E330</f>
        <v>300</v>
      </c>
    </row>
    <row r="330" spans="1:5" ht="12.75">
      <c r="A330" s="31" t="s">
        <v>273</v>
      </c>
      <c r="B330" s="38" t="s">
        <v>657</v>
      </c>
      <c r="C330" s="1" t="s">
        <v>287</v>
      </c>
      <c r="D330" s="28"/>
      <c r="E330" s="437">
        <f>E331</f>
        <v>300</v>
      </c>
    </row>
    <row r="331" spans="1:5" ht="12.75">
      <c r="A331" s="373" t="s">
        <v>108</v>
      </c>
      <c r="B331" s="38" t="s">
        <v>657</v>
      </c>
      <c r="C331" s="1" t="s">
        <v>287</v>
      </c>
      <c r="D331" s="28" t="s">
        <v>109</v>
      </c>
      <c r="E331" s="437">
        <f>'Пр.7 Р.П. ЦС. ВР'!E243</f>
        <v>300</v>
      </c>
    </row>
    <row r="332" spans="1:5" ht="25.5" hidden="1">
      <c r="A332" s="42" t="s">
        <v>261</v>
      </c>
      <c r="B332" s="38" t="s">
        <v>257</v>
      </c>
      <c r="C332" s="1"/>
      <c r="D332" s="28"/>
      <c r="E332" s="437">
        <f>E333</f>
        <v>0</v>
      </c>
    </row>
    <row r="333" spans="1:5" ht="12.75" hidden="1">
      <c r="A333" s="33" t="s">
        <v>52</v>
      </c>
      <c r="B333" s="38" t="s">
        <v>257</v>
      </c>
      <c r="C333" s="1" t="s">
        <v>72</v>
      </c>
      <c r="D333" s="28"/>
      <c r="E333" s="437">
        <f>E334</f>
        <v>0</v>
      </c>
    </row>
    <row r="334" spans="1:5" ht="12.75" hidden="1">
      <c r="A334" s="373" t="s">
        <v>108</v>
      </c>
      <c r="B334" s="38" t="s">
        <v>257</v>
      </c>
      <c r="C334" s="1" t="s">
        <v>72</v>
      </c>
      <c r="D334" s="28" t="s">
        <v>109</v>
      </c>
      <c r="E334" s="437"/>
    </row>
    <row r="335" spans="1:5" ht="25.5" hidden="1">
      <c r="A335" s="3" t="s">
        <v>218</v>
      </c>
      <c r="B335" s="43" t="s">
        <v>216</v>
      </c>
      <c r="C335" s="1"/>
      <c r="D335" s="28"/>
      <c r="E335" s="437">
        <f>E336</f>
        <v>0</v>
      </c>
    </row>
    <row r="336" spans="1:5" ht="25.5" hidden="1">
      <c r="A336" s="42" t="s">
        <v>41</v>
      </c>
      <c r="B336" s="43" t="s">
        <v>216</v>
      </c>
      <c r="C336" s="1" t="s">
        <v>40</v>
      </c>
      <c r="D336" s="28"/>
      <c r="E336" s="437">
        <f>E337</f>
        <v>0</v>
      </c>
    </row>
    <row r="337" spans="1:5" ht="12.75" hidden="1">
      <c r="A337" s="376" t="s">
        <v>39</v>
      </c>
      <c r="B337" s="43" t="s">
        <v>216</v>
      </c>
      <c r="C337" s="1" t="s">
        <v>40</v>
      </c>
      <c r="D337" s="28" t="s">
        <v>38</v>
      </c>
      <c r="E337" s="437">
        <f>'Пр.7 Р.П. ЦС. ВР'!E163</f>
        <v>0</v>
      </c>
    </row>
    <row r="338" spans="1:5" ht="25.5" hidden="1">
      <c r="A338" s="39" t="s">
        <v>228</v>
      </c>
      <c r="B338" s="36" t="s">
        <v>216</v>
      </c>
      <c r="C338" s="1"/>
      <c r="D338" s="28"/>
      <c r="E338" s="437">
        <f>E339</f>
        <v>0</v>
      </c>
    </row>
    <row r="339" spans="1:5" ht="12.75" hidden="1">
      <c r="A339" s="33" t="s">
        <v>52</v>
      </c>
      <c r="B339" s="36" t="s">
        <v>216</v>
      </c>
      <c r="C339" s="1" t="s">
        <v>72</v>
      </c>
      <c r="D339" s="28"/>
      <c r="E339" s="437">
        <f>E340</f>
        <v>0</v>
      </c>
    </row>
    <row r="340" spans="1:5" ht="12.75" hidden="1">
      <c r="A340" s="373" t="s">
        <v>57</v>
      </c>
      <c r="B340" s="36" t="s">
        <v>216</v>
      </c>
      <c r="C340" s="1" t="s">
        <v>72</v>
      </c>
      <c r="D340" s="28" t="s">
        <v>56</v>
      </c>
      <c r="E340" s="437">
        <f>'Пр.7 Р.П. ЦС. ВР'!E66</f>
        <v>0</v>
      </c>
    </row>
    <row r="341" spans="1:5" ht="12.75" hidden="1">
      <c r="A341" s="31" t="s">
        <v>232</v>
      </c>
      <c r="B341" s="1" t="s">
        <v>231</v>
      </c>
      <c r="C341" s="1"/>
      <c r="D341" s="28"/>
      <c r="E341" s="437">
        <f>E342</f>
        <v>0</v>
      </c>
    </row>
    <row r="342" spans="1:5" ht="12.75" hidden="1">
      <c r="A342" s="33" t="s">
        <v>52</v>
      </c>
      <c r="B342" s="1" t="s">
        <v>231</v>
      </c>
      <c r="C342" s="1" t="s">
        <v>72</v>
      </c>
      <c r="D342" s="28"/>
      <c r="E342" s="437">
        <f>E343</f>
        <v>0</v>
      </c>
    </row>
    <row r="343" spans="1:5" ht="12.75" hidden="1">
      <c r="A343" s="33" t="s">
        <v>36</v>
      </c>
      <c r="B343" s="1" t="s">
        <v>231</v>
      </c>
      <c r="C343" s="1" t="s">
        <v>72</v>
      </c>
      <c r="D343" s="28" t="s">
        <v>35</v>
      </c>
      <c r="E343" s="437">
        <f>'Пр.7 Р.П. ЦС. ВР'!E354</f>
        <v>0</v>
      </c>
    </row>
    <row r="344" spans="1:5" ht="25.5">
      <c r="A344" s="156" t="s">
        <v>260</v>
      </c>
      <c r="B344" s="38" t="s">
        <v>677</v>
      </c>
      <c r="C344" s="1"/>
      <c r="D344" s="28"/>
      <c r="E344" s="437">
        <f>E345</f>
        <v>1439.4243600000002</v>
      </c>
    </row>
    <row r="345" spans="1:5" ht="12.75">
      <c r="A345" s="31" t="s">
        <v>273</v>
      </c>
      <c r="B345" s="38" t="s">
        <v>677</v>
      </c>
      <c r="C345" s="1" t="s">
        <v>287</v>
      </c>
      <c r="D345" s="28"/>
      <c r="E345" s="437">
        <f>E346</f>
        <v>1439.4243600000002</v>
      </c>
    </row>
    <row r="346" spans="1:5" ht="12.75">
      <c r="A346" s="373" t="s">
        <v>76</v>
      </c>
      <c r="B346" s="38" t="s">
        <v>677</v>
      </c>
      <c r="C346" s="1" t="s">
        <v>287</v>
      </c>
      <c r="D346" s="28" t="s">
        <v>75</v>
      </c>
      <c r="E346" s="437">
        <f>'Пр.7 Р.П. ЦС. ВР'!E198</f>
        <v>1439.4243600000002</v>
      </c>
    </row>
    <row r="347" spans="1:5" ht="25.5" hidden="1">
      <c r="A347" s="42" t="s">
        <v>301</v>
      </c>
      <c r="B347" s="38" t="s">
        <v>302</v>
      </c>
      <c r="C347" s="1"/>
      <c r="D347" s="28"/>
      <c r="E347" s="437">
        <f>E348</f>
        <v>0</v>
      </c>
    </row>
    <row r="348" spans="1:5" ht="12.75" hidden="1">
      <c r="A348" s="31" t="s">
        <v>273</v>
      </c>
      <c r="B348" s="38" t="s">
        <v>302</v>
      </c>
      <c r="C348" s="1" t="s">
        <v>287</v>
      </c>
      <c r="D348" s="28"/>
      <c r="E348" s="437">
        <f>E349</f>
        <v>0</v>
      </c>
    </row>
    <row r="349" spans="1:5" ht="12.75" hidden="1">
      <c r="A349" s="373" t="s">
        <v>108</v>
      </c>
      <c r="B349" s="38" t="s">
        <v>302</v>
      </c>
      <c r="C349" s="1" t="s">
        <v>287</v>
      </c>
      <c r="D349" s="28" t="s">
        <v>109</v>
      </c>
      <c r="E349" s="437">
        <f>'Пр.7 Р.П. ЦС. ВР'!E249</f>
        <v>0</v>
      </c>
    </row>
    <row r="350" spans="1:5" ht="39" hidden="1">
      <c r="A350" s="379" t="s">
        <v>317</v>
      </c>
      <c r="B350" s="38" t="s">
        <v>640</v>
      </c>
      <c r="C350" s="1"/>
      <c r="D350" s="28"/>
      <c r="E350" s="437">
        <f>E351</f>
        <v>0</v>
      </c>
    </row>
    <row r="351" spans="1:5" ht="15.75" customHeight="1" hidden="1">
      <c r="A351" s="31" t="s">
        <v>274</v>
      </c>
      <c r="B351" s="38" t="s">
        <v>640</v>
      </c>
      <c r="C351" s="1" t="s">
        <v>287</v>
      </c>
      <c r="D351" s="28"/>
      <c r="E351" s="437">
        <f>E352</f>
        <v>0</v>
      </c>
    </row>
    <row r="352" spans="1:5" ht="12.75" hidden="1">
      <c r="A352" s="380" t="s">
        <v>82</v>
      </c>
      <c r="B352" s="38" t="s">
        <v>640</v>
      </c>
      <c r="C352" s="1" t="s">
        <v>287</v>
      </c>
      <c r="D352" s="28" t="s">
        <v>81</v>
      </c>
      <c r="E352" s="437">
        <f>'Пр.7 Р.П. ЦС. ВР'!E371</f>
        <v>0</v>
      </c>
    </row>
    <row r="353" spans="1:5" ht="25.5">
      <c r="A353" s="33" t="s">
        <v>159</v>
      </c>
      <c r="B353" s="38" t="s">
        <v>623</v>
      </c>
      <c r="C353" s="1"/>
      <c r="D353" s="28"/>
      <c r="E353" s="437">
        <f>E354</f>
        <v>400</v>
      </c>
    </row>
    <row r="354" spans="1:5" ht="12.75">
      <c r="A354" s="33" t="s">
        <v>121</v>
      </c>
      <c r="B354" s="38" t="s">
        <v>623</v>
      </c>
      <c r="C354" s="1" t="s">
        <v>206</v>
      </c>
      <c r="D354" s="28"/>
      <c r="E354" s="437">
        <f>E355</f>
        <v>400</v>
      </c>
    </row>
    <row r="355" spans="1:5" ht="12.75">
      <c r="A355" s="381" t="s">
        <v>94</v>
      </c>
      <c r="B355" s="38" t="s">
        <v>623</v>
      </c>
      <c r="C355" s="1" t="s">
        <v>206</v>
      </c>
      <c r="D355" s="28" t="s">
        <v>85</v>
      </c>
      <c r="E355" s="437">
        <f>'Пр.7 Р.П. ЦС. ВР'!E49</f>
        <v>400</v>
      </c>
    </row>
    <row r="356" spans="1:5" ht="25.5">
      <c r="A356" s="46" t="s">
        <v>176</v>
      </c>
      <c r="B356" s="36" t="s">
        <v>705</v>
      </c>
      <c r="C356" s="1"/>
      <c r="D356" s="28"/>
      <c r="E356" s="437">
        <f>E357+E360+E361</f>
        <v>431.62</v>
      </c>
    </row>
    <row r="357" spans="1:5" ht="12.75">
      <c r="A357" s="39" t="s">
        <v>275</v>
      </c>
      <c r="B357" s="36" t="s">
        <v>705</v>
      </c>
      <c r="C357" s="1" t="s">
        <v>276</v>
      </c>
      <c r="D357" s="28"/>
      <c r="E357" s="437">
        <f>E358</f>
        <v>431.62</v>
      </c>
    </row>
    <row r="358" spans="1:5" ht="12.75">
      <c r="A358" s="372" t="s">
        <v>134</v>
      </c>
      <c r="B358" s="36" t="s">
        <v>705</v>
      </c>
      <c r="C358" s="1" t="s">
        <v>276</v>
      </c>
      <c r="D358" s="28" t="s">
        <v>135</v>
      </c>
      <c r="E358" s="437">
        <f>'Пр.7 Р.П. ЦС. ВР'!E89</f>
        <v>431.62</v>
      </c>
    </row>
    <row r="359" spans="1:5" s="26" customFormat="1" ht="12.75" hidden="1">
      <c r="A359" s="33" t="s">
        <v>123</v>
      </c>
      <c r="B359" s="36" t="s">
        <v>175</v>
      </c>
      <c r="C359" s="1" t="s">
        <v>88</v>
      </c>
      <c r="D359" s="28"/>
      <c r="E359" s="437">
        <f>E360</f>
        <v>0</v>
      </c>
    </row>
    <row r="360" spans="1:5" s="26" customFormat="1" ht="12.75" hidden="1">
      <c r="A360" s="372" t="s">
        <v>134</v>
      </c>
      <c r="B360" s="36" t="s">
        <v>175</v>
      </c>
      <c r="C360" s="1" t="s">
        <v>88</v>
      </c>
      <c r="D360" s="28" t="s">
        <v>135</v>
      </c>
      <c r="E360" s="437">
        <f>'Пр.7 Р.П. ЦС. ВР'!E90</f>
        <v>0</v>
      </c>
    </row>
    <row r="361" spans="1:5" ht="12.75" hidden="1">
      <c r="A361" s="31" t="s">
        <v>273</v>
      </c>
      <c r="B361" s="36" t="s">
        <v>175</v>
      </c>
      <c r="C361" s="1" t="s">
        <v>287</v>
      </c>
      <c r="D361" s="28"/>
      <c r="E361" s="437">
        <f>E362</f>
        <v>0</v>
      </c>
    </row>
    <row r="362" spans="1:5" ht="12.75" hidden="1">
      <c r="A362" s="372" t="s">
        <v>134</v>
      </c>
      <c r="B362" s="36" t="s">
        <v>175</v>
      </c>
      <c r="C362" s="1" t="s">
        <v>287</v>
      </c>
      <c r="D362" s="28" t="s">
        <v>135</v>
      </c>
      <c r="E362" s="437">
        <f>'Пр.7 Р.П. ЦС. ВР'!E91</f>
        <v>0</v>
      </c>
    </row>
    <row r="363" spans="1:5" ht="12.75" hidden="1">
      <c r="A363" s="31" t="s">
        <v>232</v>
      </c>
      <c r="B363" s="1" t="s">
        <v>235</v>
      </c>
      <c r="C363" s="1"/>
      <c r="D363" s="28"/>
      <c r="E363" s="437">
        <f>E364</f>
        <v>0</v>
      </c>
    </row>
    <row r="364" spans="1:5" ht="12.75" hidden="1">
      <c r="A364" s="33" t="s">
        <v>52</v>
      </c>
      <c r="B364" s="1" t="s">
        <v>235</v>
      </c>
      <c r="C364" s="1" t="s">
        <v>72</v>
      </c>
      <c r="D364" s="28"/>
      <c r="E364" s="437">
        <f>E365</f>
        <v>0</v>
      </c>
    </row>
    <row r="365" spans="1:5" ht="12.75" hidden="1">
      <c r="A365" s="33" t="s">
        <v>36</v>
      </c>
      <c r="B365" s="1" t="s">
        <v>235</v>
      </c>
      <c r="C365" s="1" t="s">
        <v>72</v>
      </c>
      <c r="D365" s="28" t="s">
        <v>35</v>
      </c>
      <c r="E365" s="437">
        <f>'Пр.7 Р.П. ЦС. ВР'!E356</f>
        <v>0</v>
      </c>
    </row>
    <row r="366" spans="1:5" ht="39" hidden="1">
      <c r="A366" s="33" t="s">
        <v>265</v>
      </c>
      <c r="B366" s="1" t="s">
        <v>256</v>
      </c>
      <c r="C366" s="1"/>
      <c r="D366" s="28"/>
      <c r="E366" s="437">
        <f>E367</f>
        <v>0</v>
      </c>
    </row>
    <row r="367" spans="1:5" ht="12.75" hidden="1">
      <c r="A367" s="33" t="s">
        <v>52</v>
      </c>
      <c r="B367" s="1" t="s">
        <v>256</v>
      </c>
      <c r="C367" s="1" t="s">
        <v>72</v>
      </c>
      <c r="D367" s="28"/>
      <c r="E367" s="437">
        <f>E368+E369</f>
        <v>0</v>
      </c>
    </row>
    <row r="368" spans="1:5" ht="12.75" hidden="1">
      <c r="A368" s="33" t="s">
        <v>108</v>
      </c>
      <c r="B368" s="1" t="s">
        <v>256</v>
      </c>
      <c r="C368" s="1" t="s">
        <v>72</v>
      </c>
      <c r="D368" s="28" t="s">
        <v>109</v>
      </c>
      <c r="E368" s="437">
        <f>'Пр.7 Р.П. ЦС. ВР'!E245</f>
        <v>0</v>
      </c>
    </row>
    <row r="369" spans="1:5" ht="12.75" hidden="1">
      <c r="A369" s="33" t="s">
        <v>36</v>
      </c>
      <c r="B369" s="1" t="s">
        <v>256</v>
      </c>
      <c r="C369" s="1" t="s">
        <v>72</v>
      </c>
      <c r="D369" s="28" t="s">
        <v>35</v>
      </c>
      <c r="E369" s="437">
        <f>'Пр.7 Р.П. ЦС. ВР'!E358</f>
        <v>0</v>
      </c>
    </row>
    <row r="370" spans="1:5" ht="39" hidden="1">
      <c r="A370" s="34" t="s">
        <v>73</v>
      </c>
      <c r="B370" s="1" t="s">
        <v>252</v>
      </c>
      <c r="C370" s="1"/>
      <c r="D370" s="28"/>
      <c r="E370" s="437">
        <f>E371+E373</f>
        <v>0</v>
      </c>
    </row>
    <row r="371" spans="1:5" ht="15.75" customHeight="1" hidden="1">
      <c r="A371" s="163" t="s">
        <v>277</v>
      </c>
      <c r="B371" s="1" t="s">
        <v>252</v>
      </c>
      <c r="C371" s="1" t="s">
        <v>281</v>
      </c>
      <c r="D371" s="28"/>
      <c r="E371" s="437">
        <f>E372</f>
        <v>0</v>
      </c>
    </row>
    <row r="372" spans="1:5" ht="12.75" hidden="1">
      <c r="A372" s="46" t="s">
        <v>34</v>
      </c>
      <c r="B372" s="1" t="s">
        <v>252</v>
      </c>
      <c r="C372" s="1" t="s">
        <v>281</v>
      </c>
      <c r="D372" s="28" t="s">
        <v>33</v>
      </c>
      <c r="E372" s="437">
        <f>'Пр.7 Р.П. ЦС. ВР'!E289</f>
        <v>0</v>
      </c>
    </row>
    <row r="373" spans="1:5" ht="39" hidden="1">
      <c r="A373" s="34" t="s">
        <v>73</v>
      </c>
      <c r="B373" s="1" t="s">
        <v>252</v>
      </c>
      <c r="C373" s="1" t="s">
        <v>284</v>
      </c>
      <c r="D373" s="28"/>
      <c r="E373" s="437">
        <f>E374</f>
        <v>0</v>
      </c>
    </row>
    <row r="374" spans="1:5" ht="12.75" hidden="1">
      <c r="A374" s="46" t="s">
        <v>34</v>
      </c>
      <c r="B374" s="1" t="s">
        <v>252</v>
      </c>
      <c r="C374" s="1" t="s">
        <v>284</v>
      </c>
      <c r="D374" s="28" t="s">
        <v>33</v>
      </c>
      <c r="E374" s="437">
        <f>'Пр.7 Р.П. ЦС. ВР'!E290</f>
        <v>0</v>
      </c>
    </row>
    <row r="375" spans="1:5" ht="12.75" hidden="1">
      <c r="A375" s="46" t="s">
        <v>251</v>
      </c>
      <c r="B375" s="1" t="s">
        <v>250</v>
      </c>
      <c r="C375" s="1"/>
      <c r="D375" s="28"/>
      <c r="E375" s="437">
        <f>E376</f>
        <v>0</v>
      </c>
    </row>
    <row r="376" spans="1:5" ht="12.75" hidden="1">
      <c r="A376" s="33" t="s">
        <v>52</v>
      </c>
      <c r="B376" s="1" t="s">
        <v>250</v>
      </c>
      <c r="C376" s="1" t="s">
        <v>72</v>
      </c>
      <c r="D376" s="28"/>
      <c r="E376" s="437">
        <f>E377</f>
        <v>0</v>
      </c>
    </row>
    <row r="377" spans="1:5" ht="12.75" hidden="1">
      <c r="A377" s="46" t="s">
        <v>34</v>
      </c>
      <c r="B377" s="1" t="s">
        <v>250</v>
      </c>
      <c r="C377" s="1" t="s">
        <v>72</v>
      </c>
      <c r="D377" s="28" t="s">
        <v>33</v>
      </c>
      <c r="E377" s="437">
        <f>'Пр.7 Р.П. ЦС. ВР'!E292</f>
        <v>0</v>
      </c>
    </row>
    <row r="378" spans="1:5" ht="12.75" hidden="1">
      <c r="A378" s="156" t="s">
        <v>258</v>
      </c>
      <c r="B378" s="38" t="s">
        <v>259</v>
      </c>
      <c r="C378" s="66"/>
      <c r="D378" s="28"/>
      <c r="E378" s="437">
        <f>E379</f>
        <v>0</v>
      </c>
    </row>
    <row r="379" spans="1:5" ht="12.75" hidden="1">
      <c r="A379" s="156" t="s">
        <v>258</v>
      </c>
      <c r="B379" s="38" t="s">
        <v>259</v>
      </c>
      <c r="C379" s="66" t="s">
        <v>72</v>
      </c>
      <c r="D379" s="28"/>
      <c r="E379" s="437">
        <f>E380</f>
        <v>0</v>
      </c>
    </row>
    <row r="380" spans="1:5" ht="12.75" hidden="1">
      <c r="A380" s="33" t="s">
        <v>76</v>
      </c>
      <c r="B380" s="38" t="s">
        <v>259</v>
      </c>
      <c r="C380" s="66" t="s">
        <v>72</v>
      </c>
      <c r="D380" s="28" t="s">
        <v>75</v>
      </c>
      <c r="E380" s="437">
        <f>'Пр.7 Р.П. ЦС. ВР'!E200</f>
        <v>0</v>
      </c>
    </row>
    <row r="381" spans="1:5" ht="25.5" hidden="1">
      <c r="A381" s="33" t="s">
        <v>230</v>
      </c>
      <c r="B381" s="36" t="s">
        <v>229</v>
      </c>
      <c r="C381" s="1"/>
      <c r="D381" s="28"/>
      <c r="E381" s="437">
        <f>E382</f>
        <v>0</v>
      </c>
    </row>
    <row r="382" spans="1:5" ht="12.75" hidden="1">
      <c r="A382" s="33" t="s">
        <v>52</v>
      </c>
      <c r="B382" s="36" t="s">
        <v>229</v>
      </c>
      <c r="C382" s="28" t="s">
        <v>72</v>
      </c>
      <c r="D382" s="28"/>
      <c r="E382" s="437">
        <f>E383</f>
        <v>0</v>
      </c>
    </row>
    <row r="383" spans="1:5" ht="12.75" hidden="1">
      <c r="A383" s="373" t="s">
        <v>57</v>
      </c>
      <c r="B383" s="36" t="s">
        <v>229</v>
      </c>
      <c r="C383" s="28" t="s">
        <v>72</v>
      </c>
      <c r="D383" s="28" t="s">
        <v>56</v>
      </c>
      <c r="E383" s="437">
        <f>'Пр.7 Р.П. ЦС. ВР'!E68</f>
        <v>0</v>
      </c>
    </row>
    <row r="384" spans="1:5" ht="12.75" hidden="1">
      <c r="A384" s="31" t="s">
        <v>225</v>
      </c>
      <c r="B384" s="1" t="s">
        <v>224</v>
      </c>
      <c r="C384" s="1"/>
      <c r="D384" s="28"/>
      <c r="E384" s="437">
        <f>E385</f>
        <v>0</v>
      </c>
    </row>
    <row r="385" spans="1:5" ht="14.25" customHeight="1" hidden="1">
      <c r="A385" s="3" t="s">
        <v>283</v>
      </c>
      <c r="B385" s="1" t="s">
        <v>224</v>
      </c>
      <c r="C385" s="1" t="s">
        <v>284</v>
      </c>
      <c r="D385" s="28"/>
      <c r="E385" s="437">
        <f>E386</f>
        <v>0</v>
      </c>
    </row>
    <row r="386" spans="1:5" ht="12.75" hidden="1">
      <c r="A386" s="46" t="s">
        <v>34</v>
      </c>
      <c r="B386" s="1" t="s">
        <v>224</v>
      </c>
      <c r="C386" s="1" t="s">
        <v>284</v>
      </c>
      <c r="D386" s="28" t="s">
        <v>33</v>
      </c>
      <c r="E386" s="437">
        <f>'Пр.7 Р.П. ЦС. ВР'!E294</f>
        <v>0</v>
      </c>
    </row>
    <row r="387" spans="1:5" ht="12.75" hidden="1">
      <c r="A387" s="33" t="s">
        <v>227</v>
      </c>
      <c r="B387" s="43" t="s">
        <v>226</v>
      </c>
      <c r="C387" s="1"/>
      <c r="D387" s="28"/>
      <c r="E387" s="437">
        <f>E388</f>
        <v>0</v>
      </c>
    </row>
    <row r="388" spans="1:5" ht="15" customHeight="1" hidden="1">
      <c r="A388" s="31" t="s">
        <v>274</v>
      </c>
      <c r="B388" s="43" t="s">
        <v>226</v>
      </c>
      <c r="C388" s="1" t="s">
        <v>287</v>
      </c>
      <c r="D388" s="28"/>
      <c r="E388" s="437">
        <f>E389</f>
        <v>0</v>
      </c>
    </row>
    <row r="389" spans="1:5" ht="12.75" hidden="1">
      <c r="A389" s="52" t="s">
        <v>106</v>
      </c>
      <c r="B389" s="43" t="s">
        <v>226</v>
      </c>
      <c r="C389" s="44">
        <v>240</v>
      </c>
      <c r="D389" s="28" t="s">
        <v>107</v>
      </c>
      <c r="E389" s="437">
        <f>'Пр.7 Р.П. ЦС. ВР'!E141</f>
        <v>0</v>
      </c>
    </row>
    <row r="390" spans="1:5" ht="12.75" hidden="1">
      <c r="A390" s="33" t="s">
        <v>602</v>
      </c>
      <c r="B390" s="1" t="s">
        <v>599</v>
      </c>
      <c r="C390" s="44"/>
      <c r="D390" s="28"/>
      <c r="E390" s="437">
        <f>E391</f>
        <v>0</v>
      </c>
    </row>
    <row r="391" spans="1:5" ht="15.75" customHeight="1" hidden="1">
      <c r="A391" s="31" t="s">
        <v>274</v>
      </c>
      <c r="B391" s="1" t="s">
        <v>599</v>
      </c>
      <c r="C391" s="44">
        <v>240</v>
      </c>
      <c r="D391" s="28"/>
      <c r="E391" s="437">
        <f>E392</f>
        <v>0</v>
      </c>
    </row>
    <row r="392" spans="1:5" ht="12.75" hidden="1">
      <c r="A392" s="33" t="s">
        <v>76</v>
      </c>
      <c r="B392" s="1" t="s">
        <v>599</v>
      </c>
      <c r="C392" s="44">
        <v>240</v>
      </c>
      <c r="D392" s="28" t="s">
        <v>75</v>
      </c>
      <c r="E392" s="437">
        <f>'Пр.7 Р.П. ЦС. ВР'!E202</f>
        <v>0</v>
      </c>
    </row>
    <row r="393" spans="1:5" ht="12.75">
      <c r="A393" s="487" t="s">
        <v>32</v>
      </c>
      <c r="B393" s="488"/>
      <c r="C393" s="488"/>
      <c r="D393" s="489"/>
      <c r="E393" s="439">
        <f>E12+E60+E81+E110+E153+E181+E211+E219+E251+E273+E225+E231+E239+E245</f>
        <v>202515.26709</v>
      </c>
    </row>
    <row r="394" ht="12.75">
      <c r="E394" s="440">
        <f>E393-'Пр.7 Р.П. ЦС. ВР'!E372</f>
        <v>0</v>
      </c>
    </row>
    <row r="395" ht="12.75">
      <c r="E395" s="440"/>
    </row>
    <row r="398" ht="12.75">
      <c r="E398" s="440"/>
    </row>
    <row r="404" spans="1:5" s="154" customFormat="1" ht="12.75">
      <c r="A404" s="113"/>
      <c r="B404" s="151"/>
      <c r="C404" s="152"/>
      <c r="D404" s="153"/>
      <c r="E404" s="441"/>
    </row>
  </sheetData>
  <sheetProtection/>
  <mergeCells count="4">
    <mergeCell ref="A8:E8"/>
    <mergeCell ref="A393:D393"/>
    <mergeCell ref="B3:E3"/>
    <mergeCell ref="D4:E4"/>
  </mergeCells>
  <printOptions/>
  <pageMargins left="0.5118110236220472" right="0" top="0" bottom="0" header="0" footer="0"/>
  <pageSetup fitToHeight="50"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rgb="FFFF0000"/>
  </sheetPr>
  <dimension ref="A1:T382"/>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57421875" style="19" customWidth="1"/>
    <col min="5" max="5" width="18.57421875" style="386" customWidth="1"/>
    <col min="6" max="6" width="4.42187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421875" style="18" hidden="1" customWidth="1"/>
    <col min="19" max="19" width="10.421875" style="131" customWidth="1"/>
    <col min="20" max="20" width="8.8515625" style="131" customWidth="1"/>
    <col min="21" max="16384" width="8.8515625" style="18" customWidth="1"/>
  </cols>
  <sheetData>
    <row r="1" ht="12.75">
      <c r="E1" s="383" t="s">
        <v>68</v>
      </c>
    </row>
    <row r="2" ht="12.75">
      <c r="E2" s="383" t="s">
        <v>67</v>
      </c>
    </row>
    <row r="3" ht="12.75">
      <c r="E3" s="384" t="s">
        <v>131</v>
      </c>
    </row>
    <row r="4" ht="12.75">
      <c r="E4" s="384" t="s">
        <v>379</v>
      </c>
    </row>
    <row r="5" ht="12.75">
      <c r="E5" s="383" t="s">
        <v>198</v>
      </c>
    </row>
    <row r="6" ht="12.75">
      <c r="E6" s="385"/>
    </row>
    <row r="7" spans="1:20" s="111" customFormat="1" ht="47.25" customHeight="1">
      <c r="A7" s="492" t="s">
        <v>731</v>
      </c>
      <c r="B7" s="492"/>
      <c r="C7" s="492"/>
      <c r="D7" s="492"/>
      <c r="E7" s="492"/>
      <c r="G7" s="132"/>
      <c r="S7" s="132"/>
      <c r="T7" s="132"/>
    </row>
    <row r="8" ht="9" customHeight="1"/>
    <row r="9" spans="1:20" s="22" customFormat="1" ht="25.5">
      <c r="A9" s="20" t="s">
        <v>66</v>
      </c>
      <c r="B9" s="20" t="s">
        <v>63</v>
      </c>
      <c r="C9" s="21" t="s">
        <v>65</v>
      </c>
      <c r="D9" s="21" t="s">
        <v>64</v>
      </c>
      <c r="E9" s="368" t="s">
        <v>62</v>
      </c>
      <c r="G9" s="133"/>
      <c r="S9" s="133"/>
      <c r="T9" s="133"/>
    </row>
    <row r="10" spans="1:20" s="19" customFormat="1" ht="12.75">
      <c r="A10" s="23"/>
      <c r="B10" s="20"/>
      <c r="C10" s="21"/>
      <c r="D10" s="21"/>
      <c r="E10" s="368"/>
      <c r="G10" s="134"/>
      <c r="S10" s="134"/>
      <c r="T10" s="134"/>
    </row>
    <row r="11" spans="1:20" s="101" customFormat="1" ht="15">
      <c r="A11" s="88" t="s">
        <v>91</v>
      </c>
      <c r="B11" s="90" t="s">
        <v>90</v>
      </c>
      <c r="C11" s="89"/>
      <c r="D11" s="89"/>
      <c r="E11" s="387">
        <f>E12+E18+E33+E44+E50+E38</f>
        <v>23130.213</v>
      </c>
      <c r="G11" s="135"/>
      <c r="S11" s="135"/>
      <c r="T11" s="135"/>
    </row>
    <row r="12" spans="1:20" s="101" customFormat="1" ht="42.75">
      <c r="A12" s="94" t="s">
        <v>59</v>
      </c>
      <c r="B12" s="93" t="s">
        <v>58</v>
      </c>
      <c r="C12" s="109"/>
      <c r="D12" s="109"/>
      <c r="E12" s="388">
        <f>E13</f>
        <v>50</v>
      </c>
      <c r="G12" s="135"/>
      <c r="S12" s="135"/>
      <c r="T12" s="135"/>
    </row>
    <row r="13" spans="1:20" s="29" customFormat="1" ht="19.5" customHeight="1">
      <c r="A13" s="23" t="s">
        <v>158</v>
      </c>
      <c r="B13" s="41" t="s">
        <v>58</v>
      </c>
      <c r="C13" s="40" t="s">
        <v>611</v>
      </c>
      <c r="D13" s="40"/>
      <c r="E13" s="389">
        <f>E14</f>
        <v>50</v>
      </c>
      <c r="G13" s="136"/>
      <c r="S13" s="136"/>
      <c r="T13" s="136"/>
    </row>
    <row r="14" spans="1:20" s="29" customFormat="1" ht="25.5">
      <c r="A14" s="25" t="s">
        <v>60</v>
      </c>
      <c r="B14" s="41" t="s">
        <v>58</v>
      </c>
      <c r="C14" s="21" t="s">
        <v>612</v>
      </c>
      <c r="D14" s="21"/>
      <c r="E14" s="368">
        <f>E16</f>
        <v>50</v>
      </c>
      <c r="G14" s="136"/>
      <c r="S14" s="136"/>
      <c r="T14" s="136"/>
    </row>
    <row r="15" spans="1:20" s="29" customFormat="1" ht="25.5">
      <c r="A15" s="25" t="s">
        <v>86</v>
      </c>
      <c r="B15" s="37" t="s">
        <v>58</v>
      </c>
      <c r="C15" s="36" t="s">
        <v>617</v>
      </c>
      <c r="D15" s="21"/>
      <c r="E15" s="368">
        <f>E16</f>
        <v>50</v>
      </c>
      <c r="G15" s="136"/>
      <c r="S15" s="136"/>
      <c r="T15" s="136"/>
    </row>
    <row r="16" spans="1:5" ht="38.25">
      <c r="A16" s="39" t="s">
        <v>44</v>
      </c>
      <c r="B16" s="37" t="s">
        <v>58</v>
      </c>
      <c r="C16" s="36" t="s">
        <v>613</v>
      </c>
      <c r="D16" s="36"/>
      <c r="E16" s="390">
        <f>E17</f>
        <v>50</v>
      </c>
    </row>
    <row r="17" spans="1:5" ht="28.5" customHeight="1">
      <c r="A17" s="31" t="s">
        <v>274</v>
      </c>
      <c r="B17" s="37" t="s">
        <v>58</v>
      </c>
      <c r="C17" s="36" t="s">
        <v>613</v>
      </c>
      <c r="D17" s="36">
        <v>240</v>
      </c>
      <c r="E17" s="390">
        <v>50</v>
      </c>
    </row>
    <row r="18" spans="1:20" s="110" customFormat="1" ht="57">
      <c r="A18" s="88" t="s">
        <v>51</v>
      </c>
      <c r="B18" s="90" t="s">
        <v>50</v>
      </c>
      <c r="C18" s="89"/>
      <c r="D18" s="89"/>
      <c r="E18" s="387">
        <f>E19</f>
        <v>12487.178</v>
      </c>
      <c r="G18" s="137"/>
      <c r="S18" s="137"/>
      <c r="T18" s="137"/>
    </row>
    <row r="19" spans="1:19" ht="25.5">
      <c r="A19" s="23" t="s">
        <v>158</v>
      </c>
      <c r="B19" s="20" t="s">
        <v>50</v>
      </c>
      <c r="C19" s="40" t="s">
        <v>611</v>
      </c>
      <c r="D19" s="40"/>
      <c r="E19" s="389">
        <f>E20+E24</f>
        <v>12487.178</v>
      </c>
      <c r="S19" s="136"/>
    </row>
    <row r="20" spans="1:19" ht="32.25" customHeight="1">
      <c r="A20" s="25" t="s">
        <v>61</v>
      </c>
      <c r="B20" s="20" t="s">
        <v>50</v>
      </c>
      <c r="C20" s="21" t="s">
        <v>615</v>
      </c>
      <c r="D20" s="21"/>
      <c r="E20" s="368">
        <f>E22</f>
        <v>1586</v>
      </c>
      <c r="S20" s="136"/>
    </row>
    <row r="21" spans="1:19" ht="25.5">
      <c r="A21" s="25" t="s">
        <v>86</v>
      </c>
      <c r="B21" s="20" t="s">
        <v>50</v>
      </c>
      <c r="C21" s="21" t="s">
        <v>614</v>
      </c>
      <c r="D21" s="21"/>
      <c r="E21" s="368">
        <f>E22</f>
        <v>1586</v>
      </c>
      <c r="S21" s="136"/>
    </row>
    <row r="22" spans="1:5" ht="39" customHeight="1">
      <c r="A22" s="33" t="s">
        <v>42</v>
      </c>
      <c r="B22" s="28" t="s">
        <v>50</v>
      </c>
      <c r="C22" s="36" t="s">
        <v>616</v>
      </c>
      <c r="D22" s="36"/>
      <c r="E22" s="390">
        <f>E23</f>
        <v>1586</v>
      </c>
    </row>
    <row r="23" spans="1:5" ht="25.5">
      <c r="A23" s="39" t="s">
        <v>275</v>
      </c>
      <c r="B23" s="28" t="s">
        <v>50</v>
      </c>
      <c r="C23" s="36" t="s">
        <v>616</v>
      </c>
      <c r="D23" s="36">
        <v>120</v>
      </c>
      <c r="E23" s="390">
        <f>1182+354+50</f>
        <v>1586</v>
      </c>
    </row>
    <row r="24" spans="1:5" ht="25.5">
      <c r="A24" s="25" t="s">
        <v>60</v>
      </c>
      <c r="B24" s="20" t="s">
        <v>50</v>
      </c>
      <c r="C24" s="21" t="s">
        <v>612</v>
      </c>
      <c r="D24" s="21"/>
      <c r="E24" s="368">
        <f>E26+E28</f>
        <v>10901.178</v>
      </c>
    </row>
    <row r="25" spans="1:5" ht="25.5">
      <c r="A25" s="25" t="s">
        <v>86</v>
      </c>
      <c r="B25" s="20" t="s">
        <v>50</v>
      </c>
      <c r="C25" s="21" t="s">
        <v>617</v>
      </c>
      <c r="D25" s="21"/>
      <c r="E25" s="368">
        <f>E26</f>
        <v>7546.226</v>
      </c>
    </row>
    <row r="26" spans="1:5" ht="38.25">
      <c r="A26" s="33" t="s">
        <v>43</v>
      </c>
      <c r="B26" s="28" t="s">
        <v>50</v>
      </c>
      <c r="C26" s="36" t="s">
        <v>618</v>
      </c>
      <c r="D26" s="36"/>
      <c r="E26" s="390">
        <f>E27</f>
        <v>7546.226</v>
      </c>
    </row>
    <row r="27" spans="1:15" ht="25.5">
      <c r="A27" s="39" t="s">
        <v>275</v>
      </c>
      <c r="B27" s="28" t="s">
        <v>50</v>
      </c>
      <c r="C27" s="36" t="s">
        <v>618</v>
      </c>
      <c r="D27" s="36">
        <v>120</v>
      </c>
      <c r="E27" s="390">
        <f>7221.226+325</f>
        <v>7546.226</v>
      </c>
      <c r="O27" s="112"/>
    </row>
    <row r="28" spans="1:15" ht="26.25" customHeight="1">
      <c r="A28" s="39" t="s">
        <v>44</v>
      </c>
      <c r="B28" s="28" t="s">
        <v>50</v>
      </c>
      <c r="C28" s="36" t="s">
        <v>613</v>
      </c>
      <c r="D28" s="36"/>
      <c r="E28" s="390">
        <f>E29+E31+E32+E30</f>
        <v>3354.952</v>
      </c>
      <c r="O28" s="157"/>
    </row>
    <row r="29" spans="1:5" ht="12.75" hidden="1">
      <c r="A29" s="39" t="s">
        <v>275</v>
      </c>
      <c r="B29" s="28" t="s">
        <v>50</v>
      </c>
      <c r="C29" s="36" t="s">
        <v>54</v>
      </c>
      <c r="D29" s="36">
        <v>120</v>
      </c>
      <c r="E29" s="390"/>
    </row>
    <row r="30" spans="1:6" ht="25.5" hidden="1">
      <c r="A30" s="34" t="s">
        <v>53</v>
      </c>
      <c r="B30" s="28" t="s">
        <v>50</v>
      </c>
      <c r="C30" s="36" t="s">
        <v>54</v>
      </c>
      <c r="D30" s="36">
        <v>242</v>
      </c>
      <c r="E30" s="390">
        <v>0</v>
      </c>
      <c r="F30" s="112"/>
    </row>
    <row r="31" spans="1:15" ht="30" customHeight="1">
      <c r="A31" s="31" t="s">
        <v>274</v>
      </c>
      <c r="B31" s="28" t="s">
        <v>50</v>
      </c>
      <c r="C31" s="36" t="s">
        <v>613</v>
      </c>
      <c r="D31" s="36">
        <v>240</v>
      </c>
      <c r="E31" s="390">
        <f>0.393*8664-50-20</f>
        <v>3334.952</v>
      </c>
      <c r="O31" s="158"/>
    </row>
    <row r="32" spans="1:5" ht="15.75" customHeight="1">
      <c r="A32" s="163" t="s">
        <v>278</v>
      </c>
      <c r="B32" s="28" t="s">
        <v>50</v>
      </c>
      <c r="C32" s="36" t="s">
        <v>613</v>
      </c>
      <c r="D32" s="36">
        <v>850</v>
      </c>
      <c r="E32" s="390">
        <v>20</v>
      </c>
    </row>
    <row r="33" spans="1:20" s="105" customFormat="1" ht="18.75" customHeight="1" hidden="1">
      <c r="A33" s="94" t="s">
        <v>141</v>
      </c>
      <c r="B33" s="91" t="s">
        <v>136</v>
      </c>
      <c r="C33" s="106"/>
      <c r="D33" s="106"/>
      <c r="E33" s="387">
        <f>E34</f>
        <v>0</v>
      </c>
      <c r="G33" s="139"/>
      <c r="O33" s="159"/>
      <c r="S33" s="139"/>
      <c r="T33" s="139"/>
    </row>
    <row r="34" spans="1:20" s="63" customFormat="1" ht="12.75" hidden="1">
      <c r="A34" s="23" t="s">
        <v>119</v>
      </c>
      <c r="B34" s="65" t="s">
        <v>136</v>
      </c>
      <c r="C34" s="40" t="s">
        <v>29</v>
      </c>
      <c r="D34" s="40"/>
      <c r="E34" s="389">
        <f>E35</f>
        <v>0</v>
      </c>
      <c r="G34" s="140"/>
      <c r="O34" s="29"/>
      <c r="S34" s="140"/>
      <c r="T34" s="140"/>
    </row>
    <row r="35" spans="1:20" s="63" customFormat="1" ht="12.75" hidden="1">
      <c r="A35" s="23" t="s">
        <v>158</v>
      </c>
      <c r="B35" s="65" t="s">
        <v>136</v>
      </c>
      <c r="C35" s="21" t="s">
        <v>142</v>
      </c>
      <c r="D35" s="21"/>
      <c r="E35" s="368">
        <f>E36</f>
        <v>0</v>
      </c>
      <c r="G35" s="140"/>
      <c r="O35" s="29"/>
      <c r="S35" s="140"/>
      <c r="T35" s="140"/>
    </row>
    <row r="36" spans="1:20" s="29" customFormat="1" ht="25.5" hidden="1">
      <c r="A36" s="39" t="s">
        <v>44</v>
      </c>
      <c r="B36" s="66" t="s">
        <v>136</v>
      </c>
      <c r="C36" s="36" t="s">
        <v>157</v>
      </c>
      <c r="D36" s="36"/>
      <c r="E36" s="390">
        <f>E37</f>
        <v>0</v>
      </c>
      <c r="G36" s="136"/>
      <c r="S36" s="136"/>
      <c r="T36" s="136"/>
    </row>
    <row r="37" spans="1:20" s="29" customFormat="1" ht="25.5" hidden="1">
      <c r="A37" s="39" t="s">
        <v>52</v>
      </c>
      <c r="B37" s="66" t="s">
        <v>136</v>
      </c>
      <c r="C37" s="36" t="s">
        <v>157</v>
      </c>
      <c r="D37" s="36">
        <v>244</v>
      </c>
      <c r="E37" s="390"/>
      <c r="G37" s="136"/>
      <c r="S37" s="136"/>
      <c r="T37" s="136"/>
    </row>
    <row r="38" spans="1:20" s="105" customFormat="1" ht="30.75" customHeight="1">
      <c r="A38" s="169" t="s">
        <v>295</v>
      </c>
      <c r="B38" s="90" t="s">
        <v>294</v>
      </c>
      <c r="C38" s="95"/>
      <c r="D38" s="98"/>
      <c r="E38" s="391">
        <f>E39</f>
        <v>50.5</v>
      </c>
      <c r="G38" s="139"/>
      <c r="O38" s="159"/>
      <c r="S38" s="139"/>
      <c r="T38" s="139"/>
    </row>
    <row r="39" spans="1:20" s="26" customFormat="1" ht="25.5">
      <c r="A39" s="23" t="s">
        <v>119</v>
      </c>
      <c r="B39" s="20" t="s">
        <v>294</v>
      </c>
      <c r="C39" s="60" t="s">
        <v>611</v>
      </c>
      <c r="D39" s="60"/>
      <c r="E39" s="368">
        <f>E40</f>
        <v>50.5</v>
      </c>
      <c r="G39" s="138"/>
      <c r="O39" s="62"/>
      <c r="S39" s="138"/>
      <c r="T39" s="138"/>
    </row>
    <row r="40" spans="1:20" s="26" customFormat="1" ht="25.5">
      <c r="A40" s="25" t="s">
        <v>86</v>
      </c>
      <c r="B40" s="20" t="s">
        <v>294</v>
      </c>
      <c r="C40" s="61" t="s">
        <v>612</v>
      </c>
      <c r="D40" s="61"/>
      <c r="E40" s="368">
        <f>E42</f>
        <v>50.5</v>
      </c>
      <c r="G40" s="138"/>
      <c r="O40" s="62"/>
      <c r="S40" s="138"/>
      <c r="T40" s="138"/>
    </row>
    <row r="41" spans="1:20" s="26" customFormat="1" ht="25.5">
      <c r="A41" s="25" t="s">
        <v>86</v>
      </c>
      <c r="B41" s="20" t="s">
        <v>294</v>
      </c>
      <c r="C41" s="61" t="s">
        <v>622</v>
      </c>
      <c r="D41" s="61"/>
      <c r="E41" s="368">
        <f>E42</f>
        <v>50.5</v>
      </c>
      <c r="G41" s="138"/>
      <c r="O41" s="62"/>
      <c r="S41" s="138"/>
      <c r="T41" s="138"/>
    </row>
    <row r="42" spans="1:20" s="29" customFormat="1" ht="25.5">
      <c r="A42" s="33" t="s">
        <v>296</v>
      </c>
      <c r="B42" s="28" t="s">
        <v>294</v>
      </c>
      <c r="C42" s="36" t="s">
        <v>622</v>
      </c>
      <c r="D42" s="36"/>
      <c r="E42" s="390">
        <f>E43</f>
        <v>50.5</v>
      </c>
      <c r="G42" s="136"/>
      <c r="S42" s="136"/>
      <c r="T42" s="136"/>
    </row>
    <row r="43" spans="1:20" s="29" customFormat="1" ht="15" customHeight="1">
      <c r="A43" s="163" t="s">
        <v>297</v>
      </c>
      <c r="B43" s="28" t="s">
        <v>294</v>
      </c>
      <c r="C43" s="36" t="s">
        <v>622</v>
      </c>
      <c r="D43" s="36">
        <v>540</v>
      </c>
      <c r="E43" s="390">
        <v>50.5</v>
      </c>
      <c r="G43" s="136"/>
      <c r="S43" s="136"/>
      <c r="T43" s="136"/>
    </row>
    <row r="44" spans="1:20" s="105" customFormat="1" ht="15">
      <c r="A44" s="107" t="s">
        <v>126</v>
      </c>
      <c r="B44" s="90" t="s">
        <v>85</v>
      </c>
      <c r="C44" s="95"/>
      <c r="D44" s="98"/>
      <c r="E44" s="391">
        <f>E45</f>
        <v>400</v>
      </c>
      <c r="G44" s="139"/>
      <c r="O44" s="159"/>
      <c r="S44" s="139"/>
      <c r="T44" s="139"/>
    </row>
    <row r="45" spans="1:20" s="26" customFormat="1" ht="25.5">
      <c r="A45" s="23" t="s">
        <v>119</v>
      </c>
      <c r="B45" s="20" t="s">
        <v>85</v>
      </c>
      <c r="C45" s="60" t="s">
        <v>621</v>
      </c>
      <c r="D45" s="60"/>
      <c r="E45" s="368">
        <f>E46</f>
        <v>400</v>
      </c>
      <c r="G45" s="138"/>
      <c r="O45" s="62"/>
      <c r="S45" s="138"/>
      <c r="T45" s="138"/>
    </row>
    <row r="46" spans="1:20" s="26" customFormat="1" ht="25.5">
      <c r="A46" s="25" t="s">
        <v>86</v>
      </c>
      <c r="B46" s="20" t="s">
        <v>85</v>
      </c>
      <c r="C46" s="61" t="s">
        <v>620</v>
      </c>
      <c r="D46" s="61"/>
      <c r="E46" s="368">
        <f>E48</f>
        <v>400</v>
      </c>
      <c r="G46" s="138"/>
      <c r="O46" s="62"/>
      <c r="S46" s="138"/>
      <c r="T46" s="138"/>
    </row>
    <row r="47" spans="1:20" s="26" customFormat="1" ht="25.5">
      <c r="A47" s="25" t="s">
        <v>86</v>
      </c>
      <c r="B47" s="20" t="s">
        <v>85</v>
      </c>
      <c r="C47" s="21" t="s">
        <v>619</v>
      </c>
      <c r="D47" s="61"/>
      <c r="E47" s="368">
        <f>E48</f>
        <v>400</v>
      </c>
      <c r="G47" s="138"/>
      <c r="O47" s="62"/>
      <c r="S47" s="138"/>
      <c r="T47" s="138"/>
    </row>
    <row r="48" spans="1:20" s="29" customFormat="1" ht="38.25">
      <c r="A48" s="33" t="s">
        <v>159</v>
      </c>
      <c r="B48" s="28" t="s">
        <v>85</v>
      </c>
      <c r="C48" s="36" t="s">
        <v>623</v>
      </c>
      <c r="D48" s="36"/>
      <c r="E48" s="390">
        <f>E49</f>
        <v>400</v>
      </c>
      <c r="G48" s="136"/>
      <c r="S48" s="136"/>
      <c r="T48" s="136"/>
    </row>
    <row r="49" spans="1:20" s="29" customFormat="1" ht="25.5">
      <c r="A49" s="33" t="s">
        <v>121</v>
      </c>
      <c r="B49" s="28" t="s">
        <v>85</v>
      </c>
      <c r="C49" s="36" t="s">
        <v>623</v>
      </c>
      <c r="D49" s="36">
        <v>870</v>
      </c>
      <c r="E49" s="390">
        <v>400</v>
      </c>
      <c r="G49" s="136"/>
      <c r="S49" s="136"/>
      <c r="T49" s="136"/>
    </row>
    <row r="50" spans="1:20" s="110" customFormat="1" ht="15">
      <c r="A50" s="88" t="s">
        <v>57</v>
      </c>
      <c r="B50" s="90" t="s">
        <v>56</v>
      </c>
      <c r="C50" s="89"/>
      <c r="D50" s="89"/>
      <c r="E50" s="387">
        <f>E51+E69+E78</f>
        <v>10142.535</v>
      </c>
      <c r="G50" s="137"/>
      <c r="S50" s="137"/>
      <c r="T50" s="137"/>
    </row>
    <row r="51" spans="1:20" s="59" customFormat="1" ht="25.5">
      <c r="A51" s="23" t="s">
        <v>119</v>
      </c>
      <c r="B51" s="65" t="s">
        <v>56</v>
      </c>
      <c r="C51" s="40" t="s">
        <v>621</v>
      </c>
      <c r="D51" s="40"/>
      <c r="E51" s="389">
        <f>E52</f>
        <v>8531.98</v>
      </c>
      <c r="G51" s="141"/>
      <c r="O51" s="18"/>
      <c r="S51" s="141"/>
      <c r="T51" s="141"/>
    </row>
    <row r="52" spans="1:20" s="59" customFormat="1" ht="25.5">
      <c r="A52" s="25" t="s">
        <v>86</v>
      </c>
      <c r="B52" s="65" t="s">
        <v>56</v>
      </c>
      <c r="C52" s="21" t="s">
        <v>620</v>
      </c>
      <c r="D52" s="21"/>
      <c r="E52" s="368">
        <f>E54+E59+E61+E63+E65+E67</f>
        <v>8531.98</v>
      </c>
      <c r="G52" s="141"/>
      <c r="O52" s="18"/>
      <c r="S52" s="141"/>
      <c r="T52" s="141"/>
    </row>
    <row r="53" spans="1:20" s="59" customFormat="1" ht="25.5">
      <c r="A53" s="25" t="s">
        <v>86</v>
      </c>
      <c r="B53" s="65" t="s">
        <v>56</v>
      </c>
      <c r="C53" s="21" t="s">
        <v>619</v>
      </c>
      <c r="D53" s="21"/>
      <c r="E53" s="368">
        <f>E54+E59+E63</f>
        <v>7731.98</v>
      </c>
      <c r="G53" s="141"/>
      <c r="O53" s="18"/>
      <c r="S53" s="141"/>
      <c r="T53" s="141"/>
    </row>
    <row r="54" spans="1:20" s="19" customFormat="1" ht="38.25">
      <c r="A54" s="46" t="s">
        <v>122</v>
      </c>
      <c r="B54" s="37" t="s">
        <v>56</v>
      </c>
      <c r="C54" s="36" t="s">
        <v>624</v>
      </c>
      <c r="D54" s="36"/>
      <c r="E54" s="390">
        <f>E55+E57+E58+E56</f>
        <v>7416.78</v>
      </c>
      <c r="G54" s="134"/>
      <c r="S54" s="134"/>
      <c r="T54" s="414">
        <f>T55+T57+T58</f>
        <v>0.0059999999994033715</v>
      </c>
    </row>
    <row r="55" spans="1:20" s="64" customFormat="1" ht="18" customHeight="1">
      <c r="A55" s="163" t="s">
        <v>277</v>
      </c>
      <c r="B55" s="37" t="s">
        <v>56</v>
      </c>
      <c r="C55" s="36" t="s">
        <v>624</v>
      </c>
      <c r="D55" s="36">
        <v>110</v>
      </c>
      <c r="E55" s="390">
        <f>5840+1763.68-1376.85</f>
        <v>6226.83</v>
      </c>
      <c r="G55" s="142"/>
      <c r="S55" s="142">
        <f>4782.51+1444.318</f>
        <v>6226.828</v>
      </c>
      <c r="T55" s="142">
        <f>E55-S55</f>
        <v>0.001999999999497959</v>
      </c>
    </row>
    <row r="56" spans="1:20" s="26" customFormat="1" ht="22.5" customHeight="1" hidden="1">
      <c r="A56" s="33" t="s">
        <v>123</v>
      </c>
      <c r="B56" s="37" t="s">
        <v>56</v>
      </c>
      <c r="C56" s="36" t="s">
        <v>84</v>
      </c>
      <c r="D56" s="36">
        <v>112</v>
      </c>
      <c r="E56" s="390"/>
      <c r="G56" s="138"/>
      <c r="O56" s="62"/>
      <c r="S56" s="138"/>
      <c r="T56" s="138"/>
    </row>
    <row r="57" spans="1:20" s="29" customFormat="1" ht="26.25" customHeight="1">
      <c r="A57" s="31" t="s">
        <v>274</v>
      </c>
      <c r="B57" s="37" t="s">
        <v>56</v>
      </c>
      <c r="C57" s="36" t="s">
        <v>624</v>
      </c>
      <c r="D57" s="36">
        <v>240</v>
      </c>
      <c r="E57" s="390">
        <f>54.47+10.9+90+809.04+200+465.2-459.66</f>
        <v>1169.9499999999998</v>
      </c>
      <c r="G57" s="136"/>
      <c r="S57" s="136">
        <f>1+48+10.9+26+7.046+659+10+8+145+55+175+25</f>
        <v>1169.946</v>
      </c>
      <c r="T57" s="136">
        <f>E57-S57</f>
        <v>0.0039999999999054126</v>
      </c>
    </row>
    <row r="58" spans="1:20" s="29" customFormat="1" ht="15" customHeight="1">
      <c r="A58" s="163" t="s">
        <v>278</v>
      </c>
      <c r="B58" s="37" t="s">
        <v>56</v>
      </c>
      <c r="C58" s="36" t="s">
        <v>624</v>
      </c>
      <c r="D58" s="36">
        <v>850</v>
      </c>
      <c r="E58" s="390">
        <f>10+10</f>
        <v>20</v>
      </c>
      <c r="G58" s="136"/>
      <c r="S58" s="136">
        <v>20</v>
      </c>
      <c r="T58" s="136">
        <f>E58-S58</f>
        <v>0</v>
      </c>
    </row>
    <row r="59" spans="1:5" ht="38.25">
      <c r="A59" s="33" t="s">
        <v>124</v>
      </c>
      <c r="B59" s="28" t="s">
        <v>56</v>
      </c>
      <c r="C59" s="36" t="s">
        <v>625</v>
      </c>
      <c r="D59" s="36"/>
      <c r="E59" s="390">
        <f>E60</f>
        <v>300</v>
      </c>
    </row>
    <row r="60" spans="1:5" ht="29.25" customHeight="1">
      <c r="A60" s="31" t="s">
        <v>274</v>
      </c>
      <c r="B60" s="28" t="s">
        <v>56</v>
      </c>
      <c r="C60" s="36" t="s">
        <v>625</v>
      </c>
      <c r="D60" s="36">
        <v>240</v>
      </c>
      <c r="E60" s="390">
        <v>300</v>
      </c>
    </row>
    <row r="61" spans="1:20" s="19" customFormat="1" ht="25.5">
      <c r="A61" s="33" t="s">
        <v>125</v>
      </c>
      <c r="B61" s="28" t="s">
        <v>56</v>
      </c>
      <c r="C61" s="36" t="s">
        <v>626</v>
      </c>
      <c r="D61" s="36"/>
      <c r="E61" s="390">
        <f>E62</f>
        <v>800</v>
      </c>
      <c r="G61" s="134"/>
      <c r="S61" s="134"/>
      <c r="T61" s="134"/>
    </row>
    <row r="62" spans="1:20" s="19" customFormat="1" ht="26.25" customHeight="1">
      <c r="A62" s="31" t="s">
        <v>274</v>
      </c>
      <c r="B62" s="28" t="s">
        <v>56</v>
      </c>
      <c r="C62" s="36" t="s">
        <v>626</v>
      </c>
      <c r="D62" s="36">
        <v>240</v>
      </c>
      <c r="E62" s="390">
        <v>800</v>
      </c>
      <c r="G62" s="134"/>
      <c r="S62" s="134"/>
      <c r="T62" s="134"/>
    </row>
    <row r="63" spans="1:5" ht="38.25">
      <c r="A63" s="33" t="s">
        <v>120</v>
      </c>
      <c r="B63" s="66" t="s">
        <v>56</v>
      </c>
      <c r="C63" s="36" t="s">
        <v>627</v>
      </c>
      <c r="D63" s="36"/>
      <c r="E63" s="390">
        <f>E64</f>
        <v>15.2</v>
      </c>
    </row>
    <row r="64" spans="1:5" ht="15.75" customHeight="1">
      <c r="A64" s="163" t="s">
        <v>278</v>
      </c>
      <c r="B64" s="66" t="s">
        <v>56</v>
      </c>
      <c r="C64" s="36" t="s">
        <v>627</v>
      </c>
      <c r="D64" s="36">
        <v>850</v>
      </c>
      <c r="E64" s="390">
        <v>15.2</v>
      </c>
    </row>
    <row r="65" spans="1:7" ht="25.5" hidden="1">
      <c r="A65" s="39" t="s">
        <v>228</v>
      </c>
      <c r="B65" s="28" t="s">
        <v>56</v>
      </c>
      <c r="C65" s="36" t="s">
        <v>216</v>
      </c>
      <c r="D65" s="36"/>
      <c r="E65" s="390">
        <f>E66</f>
        <v>0</v>
      </c>
      <c r="G65" s="18"/>
    </row>
    <row r="66" spans="1:20" s="19" customFormat="1" ht="25.5" hidden="1">
      <c r="A66" s="33" t="s">
        <v>52</v>
      </c>
      <c r="B66" s="28" t="s">
        <v>56</v>
      </c>
      <c r="C66" s="36" t="s">
        <v>216</v>
      </c>
      <c r="D66" s="36">
        <v>244</v>
      </c>
      <c r="E66" s="390"/>
      <c r="S66" s="134"/>
      <c r="T66" s="134"/>
    </row>
    <row r="67" spans="1:20" s="19" customFormat="1" ht="25.5" hidden="1">
      <c r="A67" s="33" t="s">
        <v>230</v>
      </c>
      <c r="B67" s="28" t="s">
        <v>56</v>
      </c>
      <c r="C67" s="36" t="s">
        <v>229</v>
      </c>
      <c r="D67" s="36"/>
      <c r="E67" s="390">
        <f>E68</f>
        <v>0</v>
      </c>
      <c r="S67" s="134"/>
      <c r="T67" s="134"/>
    </row>
    <row r="68" spans="1:20" s="19" customFormat="1" ht="25.5" hidden="1">
      <c r="A68" s="33" t="s">
        <v>52</v>
      </c>
      <c r="B68" s="28" t="s">
        <v>56</v>
      </c>
      <c r="C68" s="36" t="s">
        <v>229</v>
      </c>
      <c r="D68" s="36">
        <v>244</v>
      </c>
      <c r="E68" s="390"/>
      <c r="S68" s="134"/>
      <c r="T68" s="134"/>
    </row>
    <row r="69" spans="1:20" s="29" customFormat="1" ht="38.25">
      <c r="A69" s="23" t="s">
        <v>137</v>
      </c>
      <c r="B69" s="20" t="s">
        <v>56</v>
      </c>
      <c r="C69" s="21" t="s">
        <v>710</v>
      </c>
      <c r="D69" s="21"/>
      <c r="E69" s="368">
        <f>E70</f>
        <v>1110.5549999999998</v>
      </c>
      <c r="G69" s="136"/>
      <c r="S69" s="136"/>
      <c r="T69" s="136"/>
    </row>
    <row r="70" spans="1:20" s="26" customFormat="1" ht="63.75">
      <c r="A70" s="25" t="s">
        <v>138</v>
      </c>
      <c r="B70" s="20" t="s">
        <v>56</v>
      </c>
      <c r="C70" s="21" t="s">
        <v>722</v>
      </c>
      <c r="D70" s="21"/>
      <c r="E70" s="368">
        <f>E75+E72</f>
        <v>1110.5549999999998</v>
      </c>
      <c r="G70" s="138"/>
      <c r="O70" s="62"/>
      <c r="S70" s="138"/>
      <c r="T70" s="138"/>
    </row>
    <row r="71" spans="1:20" s="26" customFormat="1" ht="25.5">
      <c r="A71" s="47" t="s">
        <v>718</v>
      </c>
      <c r="B71" s="20" t="s">
        <v>56</v>
      </c>
      <c r="C71" s="21" t="s">
        <v>719</v>
      </c>
      <c r="D71" s="21"/>
      <c r="E71" s="368">
        <f>E72+E75</f>
        <v>1110.5549999999998</v>
      </c>
      <c r="G71" s="138"/>
      <c r="O71" s="62"/>
      <c r="S71" s="138"/>
      <c r="T71" s="138"/>
    </row>
    <row r="72" spans="1:20" s="29" customFormat="1" ht="78.75" customHeight="1">
      <c r="A72" s="31" t="s">
        <v>140</v>
      </c>
      <c r="B72" s="28" t="s">
        <v>56</v>
      </c>
      <c r="C72" s="1" t="s">
        <v>720</v>
      </c>
      <c r="D72" s="1"/>
      <c r="E72" s="392">
        <f>E73+E74</f>
        <v>549.775</v>
      </c>
      <c r="G72" s="136"/>
      <c r="S72" s="136"/>
      <c r="T72" s="136"/>
    </row>
    <row r="73" spans="1:20" s="29" customFormat="1" ht="25.5">
      <c r="A73" s="39" t="s">
        <v>275</v>
      </c>
      <c r="B73" s="28" t="s">
        <v>56</v>
      </c>
      <c r="C73" s="1" t="s">
        <v>720</v>
      </c>
      <c r="D73" s="1" t="s">
        <v>276</v>
      </c>
      <c r="E73" s="392">
        <v>472.9</v>
      </c>
      <c r="G73" s="136"/>
      <c r="S73" s="136"/>
      <c r="T73" s="136"/>
    </row>
    <row r="74" spans="1:20" s="29" customFormat="1" ht="28.5" customHeight="1">
      <c r="A74" s="31" t="s">
        <v>274</v>
      </c>
      <c r="B74" s="28" t="s">
        <v>56</v>
      </c>
      <c r="C74" s="1" t="s">
        <v>720</v>
      </c>
      <c r="D74" s="36">
        <v>240</v>
      </c>
      <c r="E74" s="392">
        <v>76.875</v>
      </c>
      <c r="G74" s="136"/>
      <c r="S74" s="382"/>
      <c r="T74" s="136"/>
    </row>
    <row r="75" spans="1:20" s="29" customFormat="1" ht="102">
      <c r="A75" s="31" t="s">
        <v>139</v>
      </c>
      <c r="B75" s="28" t="s">
        <v>56</v>
      </c>
      <c r="C75" s="1" t="s">
        <v>721</v>
      </c>
      <c r="D75" s="1"/>
      <c r="E75" s="392">
        <f>E76+E77</f>
        <v>560.78</v>
      </c>
      <c r="G75" s="136"/>
      <c r="S75" s="136"/>
      <c r="T75" s="136"/>
    </row>
    <row r="76" spans="1:20" s="29" customFormat="1" ht="18.75" customHeight="1">
      <c r="A76" s="39" t="s">
        <v>275</v>
      </c>
      <c r="B76" s="28" t="s">
        <v>56</v>
      </c>
      <c r="C76" s="1" t="s">
        <v>721</v>
      </c>
      <c r="D76" s="1" t="s">
        <v>276</v>
      </c>
      <c r="E76" s="392">
        <f>516+25</f>
        <v>541</v>
      </c>
      <c r="G76" s="136"/>
      <c r="S76" s="136"/>
      <c r="T76" s="136"/>
    </row>
    <row r="77" spans="1:20" s="29" customFormat="1" ht="28.5" customHeight="1">
      <c r="A77" s="31" t="s">
        <v>274</v>
      </c>
      <c r="B77" s="28" t="s">
        <v>56</v>
      </c>
      <c r="C77" s="1" t="s">
        <v>721</v>
      </c>
      <c r="D77" s="36">
        <v>240</v>
      </c>
      <c r="E77" s="392">
        <v>19.78</v>
      </c>
      <c r="G77" s="136"/>
      <c r="S77" s="136"/>
      <c r="T77" s="136"/>
    </row>
    <row r="78" spans="1:20" s="29" customFormat="1" ht="25.5">
      <c r="A78" s="23" t="s">
        <v>20</v>
      </c>
      <c r="B78" s="20" t="s">
        <v>56</v>
      </c>
      <c r="C78" s="21" t="s">
        <v>18</v>
      </c>
      <c r="D78" s="21"/>
      <c r="E78" s="368">
        <f>E79</f>
        <v>500</v>
      </c>
      <c r="G78" s="136"/>
      <c r="S78" s="136"/>
      <c r="T78" s="136"/>
    </row>
    <row r="79" spans="1:20" s="26" customFormat="1" ht="25.5">
      <c r="A79" s="25" t="s">
        <v>21</v>
      </c>
      <c r="B79" s="20" t="s">
        <v>56</v>
      </c>
      <c r="C79" s="21" t="s">
        <v>19</v>
      </c>
      <c r="D79" s="21"/>
      <c r="E79" s="368">
        <f>E80</f>
        <v>500</v>
      </c>
      <c r="G79" s="138"/>
      <c r="O79" s="62"/>
      <c r="S79" s="138"/>
      <c r="T79" s="138"/>
    </row>
    <row r="80" spans="1:20" s="26" customFormat="1" ht="33" customHeight="1">
      <c r="A80" s="47" t="s">
        <v>22</v>
      </c>
      <c r="B80" s="20" t="s">
        <v>56</v>
      </c>
      <c r="C80" s="21" t="s">
        <v>23</v>
      </c>
      <c r="D80" s="21"/>
      <c r="E80" s="368">
        <f>E81</f>
        <v>500</v>
      </c>
      <c r="G80" s="138"/>
      <c r="O80" s="62"/>
      <c r="S80" s="138"/>
      <c r="T80" s="138"/>
    </row>
    <row r="81" spans="1:5" ht="51">
      <c r="A81" s="52" t="s">
        <v>317</v>
      </c>
      <c r="B81" s="28" t="s">
        <v>56</v>
      </c>
      <c r="C81" s="1" t="s">
        <v>24</v>
      </c>
      <c r="D81" s="54"/>
      <c r="E81" s="369">
        <f>E82</f>
        <v>500</v>
      </c>
    </row>
    <row r="82" spans="1:5" ht="30.75" customHeight="1">
      <c r="A82" s="31" t="s">
        <v>274</v>
      </c>
      <c r="B82" s="28" t="s">
        <v>56</v>
      </c>
      <c r="C82" s="1" t="s">
        <v>24</v>
      </c>
      <c r="D82" s="36">
        <v>240</v>
      </c>
      <c r="E82" s="369">
        <f>100+400</f>
        <v>500</v>
      </c>
    </row>
    <row r="83" spans="1:20" s="92" customFormat="1" ht="15">
      <c r="A83" s="88" t="s">
        <v>174</v>
      </c>
      <c r="B83" s="91" t="s">
        <v>133</v>
      </c>
      <c r="C83" s="89"/>
      <c r="D83" s="89"/>
      <c r="E83" s="387">
        <f>E84</f>
        <v>431.62</v>
      </c>
      <c r="G83" s="143"/>
      <c r="O83" s="101"/>
      <c r="Q83" s="168"/>
      <c r="S83" s="143"/>
      <c r="T83" s="143"/>
    </row>
    <row r="84" spans="1:20" s="101" customFormat="1" ht="15">
      <c r="A84" s="88" t="s">
        <v>134</v>
      </c>
      <c r="B84" s="91" t="s">
        <v>135</v>
      </c>
      <c r="C84" s="89"/>
      <c r="D84" s="89"/>
      <c r="E84" s="387">
        <f>E85</f>
        <v>431.62</v>
      </c>
      <c r="G84" s="135"/>
      <c r="S84" s="135"/>
      <c r="T84" s="135"/>
    </row>
    <row r="85" spans="1:20" s="59" customFormat="1" ht="25.5">
      <c r="A85" s="23" t="s">
        <v>119</v>
      </c>
      <c r="B85" s="65" t="s">
        <v>135</v>
      </c>
      <c r="C85" s="40" t="s">
        <v>621</v>
      </c>
      <c r="D85" s="40"/>
      <c r="E85" s="389">
        <f>E86</f>
        <v>431.62</v>
      </c>
      <c r="G85" s="141"/>
      <c r="O85" s="18"/>
      <c r="S85" s="141"/>
      <c r="T85" s="141"/>
    </row>
    <row r="86" spans="1:20" s="59" customFormat="1" ht="25.5">
      <c r="A86" s="25" t="s">
        <v>86</v>
      </c>
      <c r="B86" s="65" t="s">
        <v>135</v>
      </c>
      <c r="C86" s="21" t="s">
        <v>620</v>
      </c>
      <c r="D86" s="21"/>
      <c r="E86" s="368">
        <f>E88</f>
        <v>431.62</v>
      </c>
      <c r="G86" s="141"/>
      <c r="O86" s="112"/>
      <c r="S86" s="141"/>
      <c r="T86" s="141"/>
    </row>
    <row r="87" spans="1:20" s="59" customFormat="1" ht="25.5">
      <c r="A87" s="25" t="s">
        <v>86</v>
      </c>
      <c r="B87" s="65" t="s">
        <v>135</v>
      </c>
      <c r="C87" s="21" t="s">
        <v>704</v>
      </c>
      <c r="D87" s="21"/>
      <c r="E87" s="368">
        <f>E88</f>
        <v>431.62</v>
      </c>
      <c r="G87" s="141"/>
      <c r="O87" s="112"/>
      <c r="S87" s="141"/>
      <c r="T87" s="141"/>
    </row>
    <row r="88" spans="1:20" s="19" customFormat="1" ht="30" customHeight="1">
      <c r="A88" s="46" t="s">
        <v>211</v>
      </c>
      <c r="B88" s="37" t="s">
        <v>135</v>
      </c>
      <c r="C88" s="36" t="s">
        <v>705</v>
      </c>
      <c r="D88" s="36"/>
      <c r="E88" s="390">
        <f>E89+E90+E91</f>
        <v>431.62</v>
      </c>
      <c r="G88" s="134"/>
      <c r="S88" s="134"/>
      <c r="T88" s="134"/>
    </row>
    <row r="89" spans="1:20" s="64" customFormat="1" ht="25.5">
      <c r="A89" s="39" t="s">
        <v>275</v>
      </c>
      <c r="B89" s="37" t="s">
        <v>135</v>
      </c>
      <c r="C89" s="36" t="s">
        <v>705</v>
      </c>
      <c r="D89" s="36">
        <v>120</v>
      </c>
      <c r="E89" s="390">
        <v>431.62</v>
      </c>
      <c r="G89" s="142"/>
      <c r="S89" s="142"/>
      <c r="T89" s="142"/>
    </row>
    <row r="90" spans="1:20" s="26" customFormat="1" ht="25.5" hidden="1">
      <c r="A90" s="33" t="s">
        <v>123</v>
      </c>
      <c r="B90" s="37" t="s">
        <v>135</v>
      </c>
      <c r="C90" s="36" t="s">
        <v>705</v>
      </c>
      <c r="D90" s="36">
        <v>122</v>
      </c>
      <c r="E90" s="390"/>
      <c r="G90" s="138"/>
      <c r="O90" s="62"/>
      <c r="S90" s="138"/>
      <c r="T90" s="138"/>
    </row>
    <row r="91" spans="1:20" s="29" customFormat="1" ht="30" customHeight="1" hidden="1">
      <c r="A91" s="31" t="s">
        <v>274</v>
      </c>
      <c r="B91" s="37" t="s">
        <v>135</v>
      </c>
      <c r="C91" s="36" t="s">
        <v>705</v>
      </c>
      <c r="D91" s="36">
        <v>240</v>
      </c>
      <c r="E91" s="390">
        <v>0</v>
      </c>
      <c r="G91" s="136"/>
      <c r="S91" s="136"/>
      <c r="T91" s="136"/>
    </row>
    <row r="92" spans="1:20" s="92" customFormat="1" ht="28.5">
      <c r="A92" s="88" t="s">
        <v>96</v>
      </c>
      <c r="B92" s="91" t="s">
        <v>95</v>
      </c>
      <c r="C92" s="89"/>
      <c r="D92" s="89"/>
      <c r="E92" s="387">
        <f>E93+E99+E105</f>
        <v>823.856</v>
      </c>
      <c r="G92" s="143"/>
      <c r="O92" s="101"/>
      <c r="S92" s="143"/>
      <c r="T92" s="143"/>
    </row>
    <row r="93" spans="1:20" s="101" customFormat="1" ht="42.75">
      <c r="A93" s="88" t="s">
        <v>97</v>
      </c>
      <c r="B93" s="91" t="s">
        <v>78</v>
      </c>
      <c r="C93" s="89"/>
      <c r="D93" s="89"/>
      <c r="E93" s="387">
        <f>E94</f>
        <v>218.62</v>
      </c>
      <c r="G93" s="135"/>
      <c r="S93" s="135"/>
      <c r="T93" s="135"/>
    </row>
    <row r="94" spans="1:20" s="29" customFormat="1" ht="25.5">
      <c r="A94" s="23" t="s">
        <v>161</v>
      </c>
      <c r="B94" s="65" t="s">
        <v>78</v>
      </c>
      <c r="C94" s="21" t="s">
        <v>710</v>
      </c>
      <c r="D94" s="21"/>
      <c r="E94" s="368">
        <f>E95</f>
        <v>218.62</v>
      </c>
      <c r="G94" s="136"/>
      <c r="S94" s="136"/>
      <c r="T94" s="136"/>
    </row>
    <row r="95" spans="1:20" s="26" customFormat="1" ht="51">
      <c r="A95" s="25" t="s">
        <v>162</v>
      </c>
      <c r="B95" s="65" t="s">
        <v>78</v>
      </c>
      <c r="C95" s="21" t="s">
        <v>716</v>
      </c>
      <c r="D95" s="21"/>
      <c r="E95" s="368">
        <f>E97</f>
        <v>218.62</v>
      </c>
      <c r="G95" s="138"/>
      <c r="O95" s="62"/>
      <c r="S95" s="138"/>
      <c r="T95" s="138"/>
    </row>
    <row r="96" spans="1:20" s="26" customFormat="1" ht="25.5">
      <c r="A96" s="47" t="s">
        <v>715</v>
      </c>
      <c r="B96" s="65" t="s">
        <v>78</v>
      </c>
      <c r="C96" s="21" t="s">
        <v>716</v>
      </c>
      <c r="D96" s="21"/>
      <c r="E96" s="368">
        <f>E97</f>
        <v>218.62</v>
      </c>
      <c r="G96" s="138"/>
      <c r="O96" s="62"/>
      <c r="S96" s="138"/>
      <c r="T96" s="138"/>
    </row>
    <row r="97" spans="1:20" s="29" customFormat="1" ht="89.25">
      <c r="A97" s="31" t="s">
        <v>163</v>
      </c>
      <c r="B97" s="66" t="s">
        <v>78</v>
      </c>
      <c r="C97" s="1" t="s">
        <v>717</v>
      </c>
      <c r="D97" s="1"/>
      <c r="E97" s="392">
        <f>E98</f>
        <v>218.62</v>
      </c>
      <c r="G97" s="136"/>
      <c r="S97" s="136"/>
      <c r="T97" s="136"/>
    </row>
    <row r="98" spans="1:20" s="29" customFormat="1" ht="26.25" customHeight="1">
      <c r="A98" s="31" t="s">
        <v>274</v>
      </c>
      <c r="B98" s="66" t="s">
        <v>78</v>
      </c>
      <c r="C98" s="1" t="s">
        <v>717</v>
      </c>
      <c r="D98" s="36">
        <v>240</v>
      </c>
      <c r="E98" s="392">
        <v>218.62</v>
      </c>
      <c r="G98" s="136"/>
      <c r="S98" s="136"/>
      <c r="T98" s="136"/>
    </row>
    <row r="99" spans="1:20" s="99" customFormat="1" ht="15">
      <c r="A99" s="96" t="s">
        <v>112</v>
      </c>
      <c r="B99" s="95" t="s">
        <v>113</v>
      </c>
      <c r="C99" s="97"/>
      <c r="D99" s="98"/>
      <c r="E99" s="393">
        <f>E100</f>
        <v>62.236</v>
      </c>
      <c r="G99" s="144"/>
      <c r="O99" s="102"/>
      <c r="S99" s="144"/>
      <c r="T99" s="144"/>
    </row>
    <row r="100" spans="1:20" s="29" customFormat="1" ht="25.5">
      <c r="A100" s="23" t="s">
        <v>161</v>
      </c>
      <c r="B100" s="65" t="s">
        <v>113</v>
      </c>
      <c r="C100" s="21" t="s">
        <v>710</v>
      </c>
      <c r="D100" s="21"/>
      <c r="E100" s="368">
        <f>E103</f>
        <v>62.236</v>
      </c>
      <c r="G100" s="136"/>
      <c r="S100" s="136"/>
      <c r="T100" s="136"/>
    </row>
    <row r="101" spans="1:20" s="29" customFormat="1" ht="38.25">
      <c r="A101" s="23" t="s">
        <v>201</v>
      </c>
      <c r="B101" s="118" t="s">
        <v>113</v>
      </c>
      <c r="C101" s="119" t="s">
        <v>714</v>
      </c>
      <c r="D101" s="21"/>
      <c r="E101" s="368">
        <f>E103</f>
        <v>62.236</v>
      </c>
      <c r="G101" s="136"/>
      <c r="S101" s="136"/>
      <c r="T101" s="136"/>
    </row>
    <row r="102" spans="1:20" s="29" customFormat="1" ht="25.5">
      <c r="A102" s="47" t="s">
        <v>711</v>
      </c>
      <c r="B102" s="118" t="s">
        <v>113</v>
      </c>
      <c r="C102" s="119" t="s">
        <v>713</v>
      </c>
      <c r="D102" s="21"/>
      <c r="E102" s="368">
        <f>E103</f>
        <v>62.236</v>
      </c>
      <c r="G102" s="136"/>
      <c r="S102" s="136"/>
      <c r="T102" s="136"/>
    </row>
    <row r="103" spans="1:5" ht="51">
      <c r="A103" s="52" t="s">
        <v>164</v>
      </c>
      <c r="B103" s="45" t="s">
        <v>113</v>
      </c>
      <c r="C103" s="117" t="s">
        <v>712</v>
      </c>
      <c r="D103" s="55"/>
      <c r="E103" s="369">
        <f>E104</f>
        <v>62.236</v>
      </c>
    </row>
    <row r="104" spans="1:5" ht="25.5" customHeight="1">
      <c r="A104" s="31" t="s">
        <v>274</v>
      </c>
      <c r="B104" s="45" t="s">
        <v>113</v>
      </c>
      <c r="C104" s="117" t="s">
        <v>712</v>
      </c>
      <c r="D104" s="36">
        <v>240</v>
      </c>
      <c r="E104" s="369">
        <v>62.236</v>
      </c>
    </row>
    <row r="105" spans="1:20" s="92" customFormat="1" ht="28.5">
      <c r="A105" s="94" t="s">
        <v>110</v>
      </c>
      <c r="B105" s="95" t="s">
        <v>111</v>
      </c>
      <c r="C105" s="89"/>
      <c r="D105" s="89"/>
      <c r="E105" s="387">
        <f>E106</f>
        <v>543</v>
      </c>
      <c r="G105" s="143"/>
      <c r="O105" s="101"/>
      <c r="S105" s="143"/>
      <c r="T105" s="143"/>
    </row>
    <row r="106" spans="1:20" s="29" customFormat="1" ht="25.5">
      <c r="A106" s="23" t="s">
        <v>161</v>
      </c>
      <c r="B106" s="65" t="s">
        <v>111</v>
      </c>
      <c r="C106" s="21" t="s">
        <v>710</v>
      </c>
      <c r="D106" s="21"/>
      <c r="E106" s="368">
        <f>E107</f>
        <v>543</v>
      </c>
      <c r="G106" s="136"/>
      <c r="S106" s="136"/>
      <c r="T106" s="136"/>
    </row>
    <row r="107" spans="1:20" s="26" customFormat="1" ht="51">
      <c r="A107" s="47" t="s">
        <v>165</v>
      </c>
      <c r="B107" s="48" t="s">
        <v>111</v>
      </c>
      <c r="C107" s="57" t="s">
        <v>709</v>
      </c>
      <c r="D107" s="56"/>
      <c r="E107" s="394">
        <f>E109</f>
        <v>543</v>
      </c>
      <c r="G107" s="138"/>
      <c r="O107" s="62"/>
      <c r="S107" s="138"/>
      <c r="T107" s="138"/>
    </row>
    <row r="108" spans="1:20" s="26" customFormat="1" ht="25.5">
      <c r="A108" s="47" t="s">
        <v>706</v>
      </c>
      <c r="B108" s="48" t="s">
        <v>111</v>
      </c>
      <c r="C108" s="57" t="s">
        <v>707</v>
      </c>
      <c r="D108" s="56"/>
      <c r="E108" s="394">
        <f>E109</f>
        <v>543</v>
      </c>
      <c r="G108" s="138"/>
      <c r="O108" s="62"/>
      <c r="S108" s="138"/>
      <c r="T108" s="138"/>
    </row>
    <row r="109" spans="1:20" s="62" customFormat="1" ht="63.75">
      <c r="A109" s="52" t="s">
        <v>264</v>
      </c>
      <c r="B109" s="45" t="s">
        <v>111</v>
      </c>
      <c r="C109" s="49" t="s">
        <v>708</v>
      </c>
      <c r="D109" s="56"/>
      <c r="E109" s="369">
        <f>E110</f>
        <v>543</v>
      </c>
      <c r="G109" s="145"/>
      <c r="S109" s="145"/>
      <c r="T109" s="145"/>
    </row>
    <row r="110" spans="1:20" s="62" customFormat="1" ht="25.5">
      <c r="A110" s="33" t="s">
        <v>52</v>
      </c>
      <c r="B110" s="45" t="s">
        <v>111</v>
      </c>
      <c r="C110" s="49" t="s">
        <v>708</v>
      </c>
      <c r="D110" s="44">
        <v>244</v>
      </c>
      <c r="E110" s="369">
        <v>543</v>
      </c>
      <c r="G110" s="145"/>
      <c r="S110" s="145"/>
      <c r="T110" s="145"/>
    </row>
    <row r="111" spans="1:20" s="92" customFormat="1" ht="15">
      <c r="A111" s="88" t="s">
        <v>99</v>
      </c>
      <c r="B111" s="91" t="s">
        <v>98</v>
      </c>
      <c r="C111" s="89"/>
      <c r="D111" s="89"/>
      <c r="E111" s="395">
        <f>E112+E142</f>
        <v>3436.7200000000003</v>
      </c>
      <c r="G111" s="143"/>
      <c r="O111" s="101"/>
      <c r="S111" s="143"/>
      <c r="T111" s="143"/>
    </row>
    <row r="112" spans="1:20" s="101" customFormat="1" ht="15">
      <c r="A112" s="96" t="s">
        <v>106</v>
      </c>
      <c r="B112" s="95" t="s">
        <v>107</v>
      </c>
      <c r="C112" s="97"/>
      <c r="D112" s="115"/>
      <c r="E112" s="396">
        <f>E113+E137</f>
        <v>3116.7200000000003</v>
      </c>
      <c r="G112" s="135"/>
      <c r="S112" s="135"/>
      <c r="T112" s="135"/>
    </row>
    <row r="113" spans="1:18" ht="25.5">
      <c r="A113" s="47" t="s">
        <v>166</v>
      </c>
      <c r="B113" s="48" t="s">
        <v>107</v>
      </c>
      <c r="C113" s="51" t="s">
        <v>737</v>
      </c>
      <c r="D113" s="54"/>
      <c r="E113" s="394">
        <f>E114+E128</f>
        <v>3116.7200000000003</v>
      </c>
      <c r="R113" s="162"/>
    </row>
    <row r="114" spans="1:20" s="59" customFormat="1" ht="51">
      <c r="A114" s="47" t="s">
        <v>167</v>
      </c>
      <c r="B114" s="48" t="s">
        <v>107</v>
      </c>
      <c r="C114" s="51" t="s">
        <v>698</v>
      </c>
      <c r="D114" s="53"/>
      <c r="E114" s="394">
        <f>E115</f>
        <v>2616.7200000000003</v>
      </c>
      <c r="G114" s="141"/>
      <c r="O114" s="18"/>
      <c r="S114" s="141"/>
      <c r="T114" s="141"/>
    </row>
    <row r="115" spans="1:20" s="59" customFormat="1" ht="38.25">
      <c r="A115" s="47" t="s">
        <v>739</v>
      </c>
      <c r="B115" s="48" t="s">
        <v>107</v>
      </c>
      <c r="C115" s="51" t="s">
        <v>699</v>
      </c>
      <c r="D115" s="53"/>
      <c r="E115" s="394">
        <f>E116+E118+E126</f>
        <v>2616.7200000000003</v>
      </c>
      <c r="G115" s="141"/>
      <c r="O115" s="18"/>
      <c r="S115" s="141"/>
      <c r="T115" s="141"/>
    </row>
    <row r="116" spans="1:20" s="59" customFormat="1" ht="25.5">
      <c r="A116" s="52" t="s">
        <v>740</v>
      </c>
      <c r="B116" s="45" t="s">
        <v>107</v>
      </c>
      <c r="C116" s="43" t="s">
        <v>696</v>
      </c>
      <c r="D116" s="53"/>
      <c r="E116" s="369">
        <v>930.2</v>
      </c>
      <c r="G116" s="141"/>
      <c r="O116" s="18"/>
      <c r="S116" s="141"/>
      <c r="T116" s="141"/>
    </row>
    <row r="117" spans="1:20" s="26" customFormat="1" ht="30" customHeight="1">
      <c r="A117" s="31" t="s">
        <v>274</v>
      </c>
      <c r="B117" s="45" t="s">
        <v>107</v>
      </c>
      <c r="C117" s="43" t="s">
        <v>696</v>
      </c>
      <c r="D117" s="44">
        <v>240</v>
      </c>
      <c r="E117" s="369">
        <v>930.2</v>
      </c>
      <c r="G117" s="138"/>
      <c r="O117" s="62"/>
      <c r="S117" s="138"/>
      <c r="T117" s="138"/>
    </row>
    <row r="118" spans="1:5" ht="25.5">
      <c r="A118" s="52" t="s">
        <v>740</v>
      </c>
      <c r="B118" s="45" t="s">
        <v>107</v>
      </c>
      <c r="C118" s="43" t="s">
        <v>697</v>
      </c>
      <c r="D118" s="54"/>
      <c r="E118" s="369">
        <f>E119</f>
        <v>1536.52</v>
      </c>
    </row>
    <row r="119" spans="1:20" s="26" customFormat="1" ht="30" customHeight="1">
      <c r="A119" s="31" t="s">
        <v>274</v>
      </c>
      <c r="B119" s="45" t="s">
        <v>107</v>
      </c>
      <c r="C119" s="43" t="s">
        <v>697</v>
      </c>
      <c r="D119" s="44">
        <v>240</v>
      </c>
      <c r="E119" s="369">
        <f>1150+386.52</f>
        <v>1536.52</v>
      </c>
      <c r="G119" s="138"/>
      <c r="O119" s="62"/>
      <c r="S119" s="138"/>
      <c r="T119" s="138"/>
    </row>
    <row r="120" spans="1:20" s="29" customFormat="1" ht="51.75" hidden="1">
      <c r="A120" s="42" t="s">
        <v>291</v>
      </c>
      <c r="B120" s="66" t="s">
        <v>107</v>
      </c>
      <c r="C120" s="43" t="s">
        <v>272</v>
      </c>
      <c r="D120" s="44"/>
      <c r="E120" s="369">
        <f>E121</f>
        <v>0</v>
      </c>
      <c r="S120" s="136"/>
      <c r="T120" s="136"/>
    </row>
    <row r="121" spans="1:20" s="29" customFormat="1" ht="30" customHeight="1" hidden="1">
      <c r="A121" s="31" t="s">
        <v>274</v>
      </c>
      <c r="B121" s="66" t="s">
        <v>107</v>
      </c>
      <c r="C121" s="43" t="s">
        <v>272</v>
      </c>
      <c r="D121" s="36">
        <v>240</v>
      </c>
      <c r="E121" s="369"/>
      <c r="S121" s="136"/>
      <c r="T121" s="136"/>
    </row>
    <row r="122" spans="1:5" ht="25.5" hidden="1">
      <c r="A122" s="52" t="s">
        <v>240</v>
      </c>
      <c r="B122" s="45" t="s">
        <v>107</v>
      </c>
      <c r="C122" s="43" t="s">
        <v>239</v>
      </c>
      <c r="D122" s="54"/>
      <c r="E122" s="369">
        <f>E123</f>
        <v>0</v>
      </c>
    </row>
    <row r="123" spans="1:20" s="26" customFormat="1" ht="25.5" hidden="1">
      <c r="A123" s="33" t="s">
        <v>52</v>
      </c>
      <c r="B123" s="45" t="s">
        <v>107</v>
      </c>
      <c r="C123" s="43" t="s">
        <v>239</v>
      </c>
      <c r="D123" s="44">
        <v>244</v>
      </c>
      <c r="E123" s="369"/>
      <c r="G123" s="138"/>
      <c r="O123" s="62"/>
      <c r="S123" s="138"/>
      <c r="T123" s="138"/>
    </row>
    <row r="124" spans="1:5" ht="12.75" hidden="1">
      <c r="A124" s="52" t="s">
        <v>596</v>
      </c>
      <c r="B124" s="45" t="s">
        <v>107</v>
      </c>
      <c r="C124" s="43" t="s">
        <v>239</v>
      </c>
      <c r="D124" s="54"/>
      <c r="E124" s="369">
        <f>E125</f>
        <v>0</v>
      </c>
    </row>
    <row r="125" spans="1:20" s="26" customFormat="1" ht="25.5" hidden="1">
      <c r="A125" s="33" t="s">
        <v>52</v>
      </c>
      <c r="B125" s="45" t="s">
        <v>107</v>
      </c>
      <c r="C125" s="43" t="s">
        <v>595</v>
      </c>
      <c r="D125" s="44">
        <v>244</v>
      </c>
      <c r="E125" s="369"/>
      <c r="G125" s="138"/>
      <c r="O125" s="62"/>
      <c r="S125" s="138"/>
      <c r="T125" s="138"/>
    </row>
    <row r="126" spans="1:5" ht="25.5">
      <c r="A126" s="52" t="s">
        <v>741</v>
      </c>
      <c r="B126" s="45" t="s">
        <v>107</v>
      </c>
      <c r="C126" s="43" t="s">
        <v>738</v>
      </c>
      <c r="D126" s="54"/>
      <c r="E126" s="369">
        <f>E127</f>
        <v>150</v>
      </c>
    </row>
    <row r="127" spans="1:20" s="26" customFormat="1" ht="30" customHeight="1">
      <c r="A127" s="31" t="s">
        <v>274</v>
      </c>
      <c r="B127" s="45" t="s">
        <v>107</v>
      </c>
      <c r="C127" s="43" t="s">
        <v>738</v>
      </c>
      <c r="D127" s="44">
        <v>240</v>
      </c>
      <c r="E127" s="369">
        <v>150</v>
      </c>
      <c r="G127" s="138"/>
      <c r="O127" s="62"/>
      <c r="S127" s="138"/>
      <c r="T127" s="138"/>
    </row>
    <row r="128" spans="1:5" ht="28.5" customHeight="1">
      <c r="A128" s="47" t="s">
        <v>166</v>
      </c>
      <c r="B128" s="48" t="s">
        <v>107</v>
      </c>
      <c r="C128" s="51" t="s">
        <v>737</v>
      </c>
      <c r="D128" s="54"/>
      <c r="E128" s="394">
        <f>E129</f>
        <v>500</v>
      </c>
    </row>
    <row r="129" spans="1:20" s="63" customFormat="1" ht="63.75">
      <c r="A129" s="47" t="s">
        <v>170</v>
      </c>
      <c r="B129" s="48" t="s">
        <v>107</v>
      </c>
      <c r="C129" s="51" t="s">
        <v>703</v>
      </c>
      <c r="D129" s="56"/>
      <c r="E129" s="394">
        <f>E131+E135</f>
        <v>500</v>
      </c>
      <c r="G129" s="140"/>
      <c r="O129" s="29"/>
      <c r="S129" s="140"/>
      <c r="T129" s="140"/>
    </row>
    <row r="130" spans="1:20" s="63" customFormat="1" ht="38.25">
      <c r="A130" s="47" t="s">
        <v>700</v>
      </c>
      <c r="B130" s="48" t="s">
        <v>107</v>
      </c>
      <c r="C130" s="51" t="s">
        <v>701</v>
      </c>
      <c r="D130" s="56"/>
      <c r="E130" s="394">
        <f>E131</f>
        <v>500</v>
      </c>
      <c r="G130" s="140"/>
      <c r="O130" s="29"/>
      <c r="S130" s="140"/>
      <c r="T130" s="140"/>
    </row>
    <row r="131" spans="1:5" ht="89.25">
      <c r="A131" s="52" t="s">
        <v>219</v>
      </c>
      <c r="B131" s="45" t="s">
        <v>107</v>
      </c>
      <c r="C131" s="43" t="s">
        <v>702</v>
      </c>
      <c r="D131" s="54"/>
      <c r="E131" s="369">
        <f>E132</f>
        <v>500</v>
      </c>
    </row>
    <row r="132" spans="1:5" ht="28.5" customHeight="1">
      <c r="A132" s="31" t="s">
        <v>274</v>
      </c>
      <c r="B132" s="45" t="s">
        <v>107</v>
      </c>
      <c r="C132" s="43" t="s">
        <v>702</v>
      </c>
      <c r="D132" s="36">
        <v>240</v>
      </c>
      <c r="E132" s="369">
        <v>500</v>
      </c>
    </row>
    <row r="133" spans="1:20" s="63" customFormat="1" ht="55.5" customHeight="1" hidden="1">
      <c r="A133" s="52" t="s">
        <v>171</v>
      </c>
      <c r="B133" s="45" t="s">
        <v>107</v>
      </c>
      <c r="C133" s="43" t="s">
        <v>172</v>
      </c>
      <c r="D133" s="54"/>
      <c r="E133" s="369">
        <f>E134</f>
        <v>0</v>
      </c>
      <c r="G133" s="140"/>
      <c r="O133" s="155"/>
      <c r="S133" s="140"/>
      <c r="T133" s="140"/>
    </row>
    <row r="134" spans="1:20" s="63" customFormat="1" ht="26.25" customHeight="1" hidden="1">
      <c r="A134" s="31" t="s">
        <v>274</v>
      </c>
      <c r="B134" s="45" t="s">
        <v>107</v>
      </c>
      <c r="C134" s="43" t="s">
        <v>172</v>
      </c>
      <c r="D134" s="36">
        <v>240</v>
      </c>
      <c r="E134" s="369">
        <f>500+300-200-50-550</f>
        <v>0</v>
      </c>
      <c r="G134" s="140"/>
      <c r="O134" s="29"/>
      <c r="S134" s="140"/>
      <c r="T134" s="140"/>
    </row>
    <row r="135" spans="1:20" s="64" customFormat="1" ht="54.75" customHeight="1" hidden="1">
      <c r="A135" s="353" t="s">
        <v>315</v>
      </c>
      <c r="B135" s="37" t="s">
        <v>107</v>
      </c>
      <c r="C135" s="36" t="s">
        <v>314</v>
      </c>
      <c r="D135" s="36"/>
      <c r="E135" s="390">
        <f>E136</f>
        <v>0</v>
      </c>
      <c r="G135" s="142"/>
      <c r="S135" s="142"/>
      <c r="T135" s="142"/>
    </row>
    <row r="136" spans="1:20" s="64" customFormat="1" ht="18.75" customHeight="1" hidden="1">
      <c r="A136" s="3" t="s">
        <v>283</v>
      </c>
      <c r="B136" s="37" t="s">
        <v>107</v>
      </c>
      <c r="C136" s="36" t="s">
        <v>314</v>
      </c>
      <c r="D136" s="36">
        <v>610</v>
      </c>
      <c r="E136" s="390"/>
      <c r="G136" s="142"/>
      <c r="S136" s="142"/>
      <c r="T136" s="142"/>
    </row>
    <row r="137" spans="1:20" s="29" customFormat="1" ht="18.75" customHeight="1" hidden="1">
      <c r="A137" s="23" t="s">
        <v>119</v>
      </c>
      <c r="B137" s="48" t="s">
        <v>107</v>
      </c>
      <c r="C137" s="51" t="s">
        <v>83</v>
      </c>
      <c r="D137" s="40"/>
      <c r="E137" s="394">
        <f>E138+E140</f>
        <v>0</v>
      </c>
      <c r="S137" s="136"/>
      <c r="T137" s="136"/>
    </row>
    <row r="138" spans="1:20" s="63" customFormat="1" ht="30.75" customHeight="1" hidden="1">
      <c r="A138" s="52" t="s">
        <v>270</v>
      </c>
      <c r="B138" s="45" t="s">
        <v>107</v>
      </c>
      <c r="C138" s="43" t="s">
        <v>269</v>
      </c>
      <c r="D138" s="54"/>
      <c r="E138" s="369">
        <f>E139</f>
        <v>0</v>
      </c>
      <c r="G138" s="140"/>
      <c r="O138" s="155"/>
      <c r="S138" s="140"/>
      <c r="T138" s="140"/>
    </row>
    <row r="139" spans="1:20" s="63" customFormat="1" ht="28.5" customHeight="1" hidden="1">
      <c r="A139" s="31" t="s">
        <v>274</v>
      </c>
      <c r="B139" s="45" t="s">
        <v>107</v>
      </c>
      <c r="C139" s="43" t="s">
        <v>269</v>
      </c>
      <c r="D139" s="36">
        <v>240</v>
      </c>
      <c r="E139" s="369"/>
      <c r="G139" s="140"/>
      <c r="O139" s="29"/>
      <c r="S139" s="140"/>
      <c r="T139" s="140"/>
    </row>
    <row r="140" spans="1:20" s="29" customFormat="1" ht="12.75" hidden="1">
      <c r="A140" s="33" t="s">
        <v>227</v>
      </c>
      <c r="B140" s="45" t="s">
        <v>107</v>
      </c>
      <c r="C140" s="43" t="s">
        <v>226</v>
      </c>
      <c r="D140" s="44"/>
      <c r="E140" s="369">
        <f>E141</f>
        <v>0</v>
      </c>
      <c r="S140" s="136"/>
      <c r="T140" s="136"/>
    </row>
    <row r="141" spans="1:20" s="29" customFormat="1" ht="25.5" hidden="1">
      <c r="A141" s="33" t="s">
        <v>52</v>
      </c>
      <c r="B141" s="45" t="s">
        <v>107</v>
      </c>
      <c r="C141" s="43" t="s">
        <v>226</v>
      </c>
      <c r="D141" s="44">
        <v>244</v>
      </c>
      <c r="E141" s="369"/>
      <c r="S141" s="136"/>
      <c r="T141" s="136"/>
    </row>
    <row r="142" spans="1:20" s="92" customFormat="1" ht="15">
      <c r="A142" s="88" t="s">
        <v>47</v>
      </c>
      <c r="B142" s="91" t="s">
        <v>46</v>
      </c>
      <c r="C142" s="89"/>
      <c r="D142" s="89"/>
      <c r="E142" s="387">
        <f>E143+E148</f>
        <v>320</v>
      </c>
      <c r="G142" s="143"/>
      <c r="O142" s="101"/>
      <c r="S142" s="143"/>
      <c r="T142" s="143"/>
    </row>
    <row r="143" spans="1:20" s="29" customFormat="1" ht="25.5">
      <c r="A143" s="23" t="s">
        <v>119</v>
      </c>
      <c r="B143" s="65" t="s">
        <v>46</v>
      </c>
      <c r="C143" s="40" t="s">
        <v>621</v>
      </c>
      <c r="D143" s="40"/>
      <c r="E143" s="389">
        <f>E144</f>
        <v>300</v>
      </c>
      <c r="G143" s="136"/>
      <c r="S143" s="136"/>
      <c r="T143" s="136"/>
    </row>
    <row r="144" spans="1:20" s="26" customFormat="1" ht="25.5">
      <c r="A144" s="25" t="s">
        <v>86</v>
      </c>
      <c r="B144" s="20" t="s">
        <v>46</v>
      </c>
      <c r="C144" s="61" t="s">
        <v>620</v>
      </c>
      <c r="D144" s="61"/>
      <c r="E144" s="368">
        <f>E146</f>
        <v>300</v>
      </c>
      <c r="G144" s="138"/>
      <c r="O144" s="62"/>
      <c r="S144" s="138"/>
      <c r="T144" s="138"/>
    </row>
    <row r="145" spans="1:20" s="26" customFormat="1" ht="25.5">
      <c r="A145" s="25" t="s">
        <v>86</v>
      </c>
      <c r="B145" s="20" t="s">
        <v>46</v>
      </c>
      <c r="C145" s="61" t="s">
        <v>619</v>
      </c>
      <c r="D145" s="61"/>
      <c r="E145" s="368">
        <f>E146</f>
        <v>300</v>
      </c>
      <c r="G145" s="138"/>
      <c r="O145" s="62"/>
      <c r="S145" s="138"/>
      <c r="T145" s="138"/>
    </row>
    <row r="146" spans="1:20" s="29" customFormat="1" ht="25.5">
      <c r="A146" s="31" t="s">
        <v>173</v>
      </c>
      <c r="B146" s="66" t="s">
        <v>46</v>
      </c>
      <c r="C146" s="1" t="s">
        <v>695</v>
      </c>
      <c r="D146" s="1"/>
      <c r="E146" s="392">
        <f>E147</f>
        <v>300</v>
      </c>
      <c r="G146" s="136"/>
      <c r="S146" s="136"/>
      <c r="T146" s="136"/>
    </row>
    <row r="147" spans="1:20" s="29" customFormat="1" ht="27.75" customHeight="1">
      <c r="A147" s="31" t="s">
        <v>274</v>
      </c>
      <c r="B147" s="66" t="s">
        <v>46</v>
      </c>
      <c r="C147" s="1" t="s">
        <v>695</v>
      </c>
      <c r="D147" s="36">
        <v>240</v>
      </c>
      <c r="E147" s="392">
        <v>300</v>
      </c>
      <c r="G147" s="136"/>
      <c r="S147" s="136"/>
      <c r="T147" s="136"/>
    </row>
    <row r="148" spans="1:20" s="26" customFormat="1" ht="38.25">
      <c r="A148" s="25" t="s">
        <v>298</v>
      </c>
      <c r="B148" s="20" t="s">
        <v>46</v>
      </c>
      <c r="C148" s="61" t="s">
        <v>694</v>
      </c>
      <c r="D148" s="61"/>
      <c r="E148" s="368">
        <f>E151</f>
        <v>20</v>
      </c>
      <c r="G148" s="138"/>
      <c r="O148" s="62"/>
      <c r="S148" s="138"/>
      <c r="T148" s="138"/>
    </row>
    <row r="149" spans="1:20" s="26" customFormat="1" ht="63.75">
      <c r="A149" s="25" t="s">
        <v>304</v>
      </c>
      <c r="B149" s="65" t="s">
        <v>46</v>
      </c>
      <c r="C149" s="61" t="s">
        <v>691</v>
      </c>
      <c r="D149" s="61"/>
      <c r="E149" s="368">
        <f>E150</f>
        <v>20</v>
      </c>
      <c r="G149" s="138"/>
      <c r="O149" s="62"/>
      <c r="S149" s="138"/>
      <c r="T149" s="138"/>
    </row>
    <row r="150" spans="1:20" s="26" customFormat="1" ht="15.75" customHeight="1">
      <c r="A150" s="25" t="s">
        <v>690</v>
      </c>
      <c r="B150" s="65" t="s">
        <v>46</v>
      </c>
      <c r="C150" s="61" t="s">
        <v>692</v>
      </c>
      <c r="D150" s="61"/>
      <c r="E150" s="368">
        <f>E151</f>
        <v>20</v>
      </c>
      <c r="G150" s="138"/>
      <c r="O150" s="62"/>
      <c r="S150" s="138"/>
      <c r="T150" s="138"/>
    </row>
    <row r="151" spans="1:20" s="29" customFormat="1" ht="25.5">
      <c r="A151" s="31" t="s">
        <v>299</v>
      </c>
      <c r="B151" s="66" t="s">
        <v>46</v>
      </c>
      <c r="C151" s="1" t="s">
        <v>693</v>
      </c>
      <c r="D151" s="1"/>
      <c r="E151" s="392">
        <f>E152</f>
        <v>20</v>
      </c>
      <c r="G151" s="136"/>
      <c r="S151" s="136"/>
      <c r="T151" s="136"/>
    </row>
    <row r="152" spans="1:20" s="29" customFormat="1" ht="27.75" customHeight="1">
      <c r="A152" s="31" t="s">
        <v>274</v>
      </c>
      <c r="B152" s="66" t="s">
        <v>46</v>
      </c>
      <c r="C152" s="1" t="s">
        <v>693</v>
      </c>
      <c r="D152" s="36">
        <v>240</v>
      </c>
      <c r="E152" s="392">
        <v>20</v>
      </c>
      <c r="G152" s="136"/>
      <c r="S152" s="136"/>
      <c r="T152" s="136"/>
    </row>
    <row r="153" spans="1:20" s="92" customFormat="1" ht="15">
      <c r="A153" s="124" t="s">
        <v>117</v>
      </c>
      <c r="B153" s="91" t="s">
        <v>89</v>
      </c>
      <c r="C153" s="89"/>
      <c r="D153" s="89"/>
      <c r="E153" s="387">
        <f>E154+E189+E227</f>
        <v>158657.25809</v>
      </c>
      <c r="G153" s="143"/>
      <c r="O153" s="101"/>
      <c r="S153" s="143"/>
      <c r="T153" s="143"/>
    </row>
    <row r="154" spans="1:20" s="101" customFormat="1" ht="15">
      <c r="A154" s="124" t="s">
        <v>39</v>
      </c>
      <c r="B154" s="91" t="s">
        <v>38</v>
      </c>
      <c r="C154" s="89"/>
      <c r="D154" s="89"/>
      <c r="E154" s="387">
        <f>E155+E164+E171</f>
        <v>132912.51773</v>
      </c>
      <c r="G154" s="135"/>
      <c r="S154" s="135"/>
      <c r="T154" s="135"/>
    </row>
    <row r="155" spans="1:20" s="29" customFormat="1" ht="25.5">
      <c r="A155" s="23" t="s">
        <v>119</v>
      </c>
      <c r="B155" s="65" t="s">
        <v>38</v>
      </c>
      <c r="C155" s="40" t="s">
        <v>621</v>
      </c>
      <c r="D155" s="40"/>
      <c r="E155" s="389">
        <f>E156</f>
        <v>1911</v>
      </c>
      <c r="G155" s="136"/>
      <c r="Q155" s="170"/>
      <c r="S155" s="136"/>
      <c r="T155" s="136"/>
    </row>
    <row r="156" spans="1:20" s="19" customFormat="1" ht="25.5">
      <c r="A156" s="25" t="s">
        <v>86</v>
      </c>
      <c r="B156" s="65" t="s">
        <v>38</v>
      </c>
      <c r="C156" s="21" t="s">
        <v>620</v>
      </c>
      <c r="D156" s="21"/>
      <c r="E156" s="368">
        <f>E158+E160+E162</f>
        <v>1911</v>
      </c>
      <c r="G156" s="134"/>
      <c r="S156" s="134"/>
      <c r="T156" s="134"/>
    </row>
    <row r="157" spans="1:20" s="19" customFormat="1" ht="25.5">
      <c r="A157" s="25" t="s">
        <v>86</v>
      </c>
      <c r="B157" s="65" t="s">
        <v>38</v>
      </c>
      <c r="C157" s="119" t="s">
        <v>619</v>
      </c>
      <c r="D157" s="21"/>
      <c r="E157" s="368">
        <f>E158+E160</f>
        <v>1911</v>
      </c>
      <c r="G157" s="134"/>
      <c r="S157" s="134"/>
      <c r="T157" s="134"/>
    </row>
    <row r="158" spans="1:5" ht="38.25">
      <c r="A158" s="87" t="s">
        <v>687</v>
      </c>
      <c r="B158" s="66" t="s">
        <v>38</v>
      </c>
      <c r="C158" s="43" t="s">
        <v>688</v>
      </c>
      <c r="D158" s="54"/>
      <c r="E158" s="369">
        <f>E159</f>
        <v>971</v>
      </c>
    </row>
    <row r="159" spans="1:5" ht="27" customHeight="1">
      <c r="A159" s="31" t="s">
        <v>274</v>
      </c>
      <c r="B159" s="66" t="s">
        <v>38</v>
      </c>
      <c r="C159" s="43" t="s">
        <v>688</v>
      </c>
      <c r="D159" s="36">
        <v>240</v>
      </c>
      <c r="E159" s="369">
        <v>971</v>
      </c>
    </row>
    <row r="160" spans="1:5" ht="38.25">
      <c r="A160" s="3" t="s">
        <v>268</v>
      </c>
      <c r="B160" s="66" t="s">
        <v>38</v>
      </c>
      <c r="C160" s="43" t="s">
        <v>689</v>
      </c>
      <c r="D160" s="116"/>
      <c r="E160" s="369">
        <f>E161</f>
        <v>940</v>
      </c>
    </row>
    <row r="161" spans="1:20" s="29" customFormat="1" ht="27.75" customHeight="1">
      <c r="A161" s="31" t="s">
        <v>274</v>
      </c>
      <c r="B161" s="66" t="s">
        <v>38</v>
      </c>
      <c r="C161" s="43" t="s">
        <v>689</v>
      </c>
      <c r="D161" s="36">
        <v>240</v>
      </c>
      <c r="E161" s="392">
        <f>1000-60</f>
        <v>940</v>
      </c>
      <c r="G161" s="136"/>
      <c r="S161" s="136"/>
      <c r="T161" s="136"/>
    </row>
    <row r="162" spans="1:5" ht="39" hidden="1">
      <c r="A162" s="3" t="s">
        <v>218</v>
      </c>
      <c r="B162" s="66" t="s">
        <v>38</v>
      </c>
      <c r="C162" s="43" t="s">
        <v>216</v>
      </c>
      <c r="D162" s="116"/>
      <c r="E162" s="369">
        <f>E163</f>
        <v>0</v>
      </c>
    </row>
    <row r="163" spans="1:20" s="29" customFormat="1" ht="25.5" hidden="1">
      <c r="A163" s="3" t="s">
        <v>41</v>
      </c>
      <c r="B163" s="66" t="s">
        <v>38</v>
      </c>
      <c r="C163" s="43" t="s">
        <v>216</v>
      </c>
      <c r="D163" s="1" t="s">
        <v>40</v>
      </c>
      <c r="E163" s="392"/>
      <c r="G163" s="136"/>
      <c r="S163" s="136"/>
      <c r="T163" s="136"/>
    </row>
    <row r="164" spans="1:20" s="59" customFormat="1" ht="51">
      <c r="A164" s="23" t="s">
        <v>605</v>
      </c>
      <c r="B164" s="20" t="s">
        <v>38</v>
      </c>
      <c r="C164" s="21" t="s">
        <v>664</v>
      </c>
      <c r="D164" s="21"/>
      <c r="E164" s="368">
        <f>E165</f>
        <v>500</v>
      </c>
      <c r="G164" s="141"/>
      <c r="O164" s="18"/>
      <c r="S164" s="141"/>
      <c r="T164" s="141"/>
    </row>
    <row r="165" spans="1:20" s="68" customFormat="1" ht="76.5">
      <c r="A165" s="108" t="s">
        <v>604</v>
      </c>
      <c r="B165" s="20" t="s">
        <v>38</v>
      </c>
      <c r="C165" s="21" t="s">
        <v>686</v>
      </c>
      <c r="D165" s="21"/>
      <c r="E165" s="368">
        <f>E167</f>
        <v>500</v>
      </c>
      <c r="G165" s="146"/>
      <c r="O165" s="19"/>
      <c r="S165" s="146"/>
      <c r="T165" s="146"/>
    </row>
    <row r="166" spans="1:20" s="68" customFormat="1" ht="25.5">
      <c r="A166" s="25" t="s">
        <v>684</v>
      </c>
      <c r="B166" s="65" t="s">
        <v>38</v>
      </c>
      <c r="C166" s="119" t="s">
        <v>685</v>
      </c>
      <c r="D166" s="21"/>
      <c r="E166" s="368">
        <f>E167</f>
        <v>500</v>
      </c>
      <c r="G166" s="146"/>
      <c r="O166" s="19"/>
      <c r="S166" s="146"/>
      <c r="T166" s="146"/>
    </row>
    <row r="167" spans="1:20" s="68" customFormat="1" ht="76.5">
      <c r="A167" s="30" t="s">
        <v>683</v>
      </c>
      <c r="B167" s="66" t="s">
        <v>38</v>
      </c>
      <c r="C167" s="117" t="s">
        <v>682</v>
      </c>
      <c r="D167" s="1"/>
      <c r="E167" s="392">
        <f>E168</f>
        <v>500</v>
      </c>
      <c r="G167" s="146"/>
      <c r="O167" s="19"/>
      <c r="S167" s="146"/>
      <c r="T167" s="146"/>
    </row>
    <row r="168" spans="1:20" s="67" customFormat="1" ht="15.75" customHeight="1">
      <c r="A168" s="31" t="s">
        <v>274</v>
      </c>
      <c r="B168" s="66" t="s">
        <v>38</v>
      </c>
      <c r="C168" s="117" t="s">
        <v>682</v>
      </c>
      <c r="D168" s="44">
        <v>240</v>
      </c>
      <c r="E168" s="369">
        <f>1445-475-490-180+200</f>
        <v>500</v>
      </c>
      <c r="G168" s="147"/>
      <c r="O168" s="160"/>
      <c r="S168" s="147"/>
      <c r="T168" s="147"/>
    </row>
    <row r="169" spans="1:20" s="68" customFormat="1" ht="64.5" hidden="1">
      <c r="A169" s="30" t="s">
        <v>217</v>
      </c>
      <c r="B169" s="66" t="s">
        <v>38</v>
      </c>
      <c r="C169" s="117" t="s">
        <v>180</v>
      </c>
      <c r="D169" s="1"/>
      <c r="E169" s="392">
        <f>E170</f>
        <v>0</v>
      </c>
      <c r="G169" s="146"/>
      <c r="O169" s="19"/>
      <c r="S169" s="146"/>
      <c r="T169" s="146"/>
    </row>
    <row r="170" spans="1:20" s="67" customFormat="1" ht="15.75" customHeight="1" hidden="1">
      <c r="A170" s="31" t="s">
        <v>274</v>
      </c>
      <c r="B170" s="66" t="s">
        <v>38</v>
      </c>
      <c r="C170" s="117" t="s">
        <v>180</v>
      </c>
      <c r="D170" s="44">
        <v>240</v>
      </c>
      <c r="E170" s="369"/>
      <c r="G170" s="147"/>
      <c r="O170" s="160"/>
      <c r="S170" s="147"/>
      <c r="T170" s="147"/>
    </row>
    <row r="171" spans="1:20" s="63" customFormat="1" ht="51">
      <c r="A171" s="47" t="s">
        <v>177</v>
      </c>
      <c r="B171" s="65" t="s">
        <v>38</v>
      </c>
      <c r="C171" s="48" t="s">
        <v>644</v>
      </c>
      <c r="D171" s="50"/>
      <c r="E171" s="394">
        <f>E172+E184</f>
        <v>130501.51772999999</v>
      </c>
      <c r="G171" s="140"/>
      <c r="O171" s="29"/>
      <c r="S171" s="140"/>
      <c r="T171" s="140"/>
    </row>
    <row r="172" spans="1:20" s="59" customFormat="1" ht="102">
      <c r="A172" s="47" t="s">
        <v>723</v>
      </c>
      <c r="B172" s="65" t="s">
        <v>38</v>
      </c>
      <c r="C172" s="51" t="s">
        <v>681</v>
      </c>
      <c r="D172" s="53"/>
      <c r="E172" s="394">
        <f>E174+E176+E182</f>
        <v>130501.51772999999</v>
      </c>
      <c r="G172" s="141"/>
      <c r="O172" s="18"/>
      <c r="S172" s="141"/>
      <c r="T172" s="141"/>
    </row>
    <row r="173" spans="1:20" s="59" customFormat="1" ht="25.5">
      <c r="A173" s="25" t="s">
        <v>678</v>
      </c>
      <c r="B173" s="65" t="s">
        <v>38</v>
      </c>
      <c r="C173" s="51" t="s">
        <v>679</v>
      </c>
      <c r="D173" s="360"/>
      <c r="E173" s="394">
        <f>E174</f>
        <v>50964.10914999999</v>
      </c>
      <c r="G173" s="141"/>
      <c r="H173" s="141"/>
      <c r="S173" s="141"/>
      <c r="T173" s="141"/>
    </row>
    <row r="174" spans="1:20" s="59" customFormat="1" ht="127.5">
      <c r="A174" s="52" t="s">
        <v>178</v>
      </c>
      <c r="B174" s="66" t="s">
        <v>38</v>
      </c>
      <c r="C174" s="43" t="s">
        <v>754</v>
      </c>
      <c r="D174" s="53"/>
      <c r="E174" s="394">
        <f>E175</f>
        <v>50964.10914999999</v>
      </c>
      <c r="G174" s="141"/>
      <c r="O174" s="18"/>
      <c r="S174" s="141"/>
      <c r="T174" s="141"/>
    </row>
    <row r="175" spans="1:8" ht="12.75">
      <c r="A175" s="33" t="s">
        <v>280</v>
      </c>
      <c r="B175" s="66" t="s">
        <v>38</v>
      </c>
      <c r="C175" s="43" t="s">
        <v>754</v>
      </c>
      <c r="D175" s="44">
        <v>410</v>
      </c>
      <c r="E175" s="369">
        <f>67990.57108-17026.46193</f>
        <v>50964.10914999999</v>
      </c>
      <c r="H175" s="131"/>
    </row>
    <row r="176" spans="1:5" ht="127.5">
      <c r="A176" s="126" t="s">
        <v>222</v>
      </c>
      <c r="B176" s="127" t="s">
        <v>38</v>
      </c>
      <c r="C176" s="128" t="s">
        <v>755</v>
      </c>
      <c r="D176" s="129"/>
      <c r="E176" s="397">
        <f>E177+E179</f>
        <v>68637.40858</v>
      </c>
    </row>
    <row r="177" spans="1:5" ht="127.5">
      <c r="A177" s="52" t="s">
        <v>220</v>
      </c>
      <c r="B177" s="66" t="s">
        <v>38</v>
      </c>
      <c r="C177" s="43" t="s">
        <v>755</v>
      </c>
      <c r="D177" s="54"/>
      <c r="E177" s="369">
        <f>E178</f>
        <v>29518.34064</v>
      </c>
    </row>
    <row r="178" spans="1:8" ht="12.75">
      <c r="A178" s="33" t="s">
        <v>280</v>
      </c>
      <c r="B178" s="66" t="s">
        <v>38</v>
      </c>
      <c r="C178" s="43" t="s">
        <v>755</v>
      </c>
      <c r="D178" s="44">
        <v>410</v>
      </c>
      <c r="E178" s="369">
        <f>30507.43437-989.09373</f>
        <v>29518.34064</v>
      </c>
      <c r="H178" s="131"/>
    </row>
    <row r="179" spans="1:9" ht="127.5">
      <c r="A179" s="52" t="s">
        <v>221</v>
      </c>
      <c r="B179" s="66" t="s">
        <v>38</v>
      </c>
      <c r="C179" s="43" t="s">
        <v>27</v>
      </c>
      <c r="D179" s="54"/>
      <c r="E179" s="369">
        <f>E180</f>
        <v>39119.06794</v>
      </c>
      <c r="I179" s="150"/>
    </row>
    <row r="180" spans="1:8" ht="12.75">
      <c r="A180" s="33" t="s">
        <v>280</v>
      </c>
      <c r="B180" s="66" t="s">
        <v>38</v>
      </c>
      <c r="C180" s="43" t="s">
        <v>27</v>
      </c>
      <c r="D180" s="44">
        <v>410</v>
      </c>
      <c r="E180" s="369">
        <f>45761.15155-6642.08361</f>
        <v>39119.06794</v>
      </c>
      <c r="H180" s="131"/>
    </row>
    <row r="181" spans="1:20" s="59" customFormat="1" ht="25.5" hidden="1">
      <c r="A181" s="25" t="s">
        <v>678</v>
      </c>
      <c r="B181" s="65" t="s">
        <v>38</v>
      </c>
      <c r="C181" s="51" t="s">
        <v>679</v>
      </c>
      <c r="D181" s="360"/>
      <c r="E181" s="394">
        <f>E182</f>
        <v>10900</v>
      </c>
      <c r="G181" s="141"/>
      <c r="H181" s="141"/>
      <c r="S181" s="141"/>
      <c r="T181" s="141"/>
    </row>
    <row r="182" spans="1:20" s="63" customFormat="1" ht="93" customHeight="1">
      <c r="A182" s="52" t="s">
        <v>724</v>
      </c>
      <c r="B182" s="66" t="s">
        <v>38</v>
      </c>
      <c r="C182" s="43" t="s">
        <v>680</v>
      </c>
      <c r="D182" s="54"/>
      <c r="E182" s="369">
        <f>E183</f>
        <v>10900</v>
      </c>
      <c r="G182" s="140"/>
      <c r="O182" s="29"/>
      <c r="S182" s="140"/>
      <c r="T182" s="140"/>
    </row>
    <row r="183" spans="1:20" s="59" customFormat="1" ht="14.25" customHeight="1">
      <c r="A183" s="3" t="s">
        <v>279</v>
      </c>
      <c r="B183" s="66" t="s">
        <v>38</v>
      </c>
      <c r="C183" s="43" t="s">
        <v>680</v>
      </c>
      <c r="D183" s="44">
        <v>410</v>
      </c>
      <c r="E183" s="369">
        <v>10900</v>
      </c>
      <c r="G183" s="141"/>
      <c r="H183" s="141"/>
      <c r="O183" s="18"/>
      <c r="S183" s="141"/>
      <c r="T183" s="141"/>
    </row>
    <row r="184" spans="1:20" s="59" customFormat="1" ht="64.5" hidden="1">
      <c r="A184" s="47" t="s">
        <v>236</v>
      </c>
      <c r="B184" s="65" t="s">
        <v>38</v>
      </c>
      <c r="C184" s="51" t="s">
        <v>237</v>
      </c>
      <c r="D184" s="53"/>
      <c r="E184" s="394">
        <f>E185+E187</f>
        <v>0</v>
      </c>
      <c r="O184" s="18"/>
      <c r="S184" s="141"/>
      <c r="T184" s="141"/>
    </row>
    <row r="185" spans="1:20" s="59" customFormat="1" ht="90.75" hidden="1">
      <c r="A185" s="52" t="s">
        <v>243</v>
      </c>
      <c r="B185" s="66" t="s">
        <v>38</v>
      </c>
      <c r="C185" s="43" t="s">
        <v>238</v>
      </c>
      <c r="D185" s="53"/>
      <c r="E185" s="394">
        <f>E186</f>
        <v>0</v>
      </c>
      <c r="O185" s="18"/>
      <c r="S185" s="141"/>
      <c r="T185" s="141"/>
    </row>
    <row r="186" spans="1:7" ht="25.5" hidden="1">
      <c r="A186" s="3" t="s">
        <v>41</v>
      </c>
      <c r="B186" s="66" t="s">
        <v>38</v>
      </c>
      <c r="C186" s="43" t="s">
        <v>238</v>
      </c>
      <c r="D186" s="44">
        <v>414</v>
      </c>
      <c r="E186" s="369">
        <v>0</v>
      </c>
      <c r="G186" s="18"/>
    </row>
    <row r="187" spans="1:20" s="59" customFormat="1" ht="39" hidden="1">
      <c r="A187" s="52" t="s">
        <v>255</v>
      </c>
      <c r="B187" s="66" t="s">
        <v>38</v>
      </c>
      <c r="C187" s="43" t="s">
        <v>254</v>
      </c>
      <c r="D187" s="53"/>
      <c r="E187" s="394">
        <f>E188</f>
        <v>0</v>
      </c>
      <c r="O187" s="18"/>
      <c r="S187" s="141"/>
      <c r="T187" s="141"/>
    </row>
    <row r="188" spans="1:7" ht="25.5" hidden="1">
      <c r="A188" s="3" t="s">
        <v>41</v>
      </c>
      <c r="B188" s="66" t="s">
        <v>38</v>
      </c>
      <c r="C188" s="43" t="s">
        <v>254</v>
      </c>
      <c r="D188" s="44">
        <v>414</v>
      </c>
      <c r="E188" s="369">
        <v>0</v>
      </c>
      <c r="G188" s="18"/>
    </row>
    <row r="189" spans="1:20" s="102" customFormat="1" ht="15">
      <c r="A189" s="124" t="s">
        <v>76</v>
      </c>
      <c r="B189" s="91" t="s">
        <v>75</v>
      </c>
      <c r="C189" s="89"/>
      <c r="D189" s="89"/>
      <c r="E189" s="387">
        <f>E190+E203</f>
        <v>6844.42436</v>
      </c>
      <c r="G189" s="148"/>
      <c r="H189" s="149"/>
      <c r="S189" s="148"/>
      <c r="T189" s="148"/>
    </row>
    <row r="190" spans="1:5" ht="25.5">
      <c r="A190" s="23" t="s">
        <v>119</v>
      </c>
      <c r="B190" s="65" t="s">
        <v>75</v>
      </c>
      <c r="C190" s="40" t="s">
        <v>621</v>
      </c>
      <c r="D190" s="40"/>
      <c r="E190" s="389">
        <f>E191</f>
        <v>2439.42436</v>
      </c>
    </row>
    <row r="191" spans="1:5" ht="25.5">
      <c r="A191" s="25" t="s">
        <v>86</v>
      </c>
      <c r="B191" s="65" t="s">
        <v>75</v>
      </c>
      <c r="C191" s="21" t="s">
        <v>620</v>
      </c>
      <c r="D191" s="21"/>
      <c r="E191" s="368">
        <f>E195+E197+E199+E192+E201</f>
        <v>2439.42436</v>
      </c>
    </row>
    <row r="192" spans="1:5" ht="25.5" hidden="1">
      <c r="A192" s="87" t="s">
        <v>266</v>
      </c>
      <c r="B192" s="66" t="s">
        <v>75</v>
      </c>
      <c r="C192" s="43" t="s">
        <v>179</v>
      </c>
      <c r="D192" s="54"/>
      <c r="E192" s="369">
        <f>E193</f>
        <v>0</v>
      </c>
    </row>
    <row r="193" spans="1:5" ht="31.5" customHeight="1" hidden="1">
      <c r="A193" s="31" t="s">
        <v>274</v>
      </c>
      <c r="B193" s="66" t="s">
        <v>75</v>
      </c>
      <c r="C193" s="43" t="s">
        <v>179</v>
      </c>
      <c r="D193" s="36">
        <v>240</v>
      </c>
      <c r="E193" s="369"/>
    </row>
    <row r="194" spans="1:5" ht="14.25" customHeight="1">
      <c r="A194" s="25" t="s">
        <v>86</v>
      </c>
      <c r="B194" s="65" t="s">
        <v>75</v>
      </c>
      <c r="C194" s="51" t="s">
        <v>619</v>
      </c>
      <c r="D194" s="36"/>
      <c r="E194" s="369">
        <f>E195+E197</f>
        <v>2439.42436</v>
      </c>
    </row>
    <row r="195" spans="1:8" ht="25.5">
      <c r="A195" s="3" t="s">
        <v>182</v>
      </c>
      <c r="B195" s="66" t="s">
        <v>75</v>
      </c>
      <c r="C195" s="43" t="s">
        <v>676</v>
      </c>
      <c r="D195" s="44"/>
      <c r="E195" s="369">
        <f>E196</f>
        <v>1000</v>
      </c>
      <c r="H195" s="112"/>
    </row>
    <row r="196" spans="1:5" ht="25.5">
      <c r="A196" s="31" t="s">
        <v>48</v>
      </c>
      <c r="B196" s="66" t="s">
        <v>75</v>
      </c>
      <c r="C196" s="43" t="s">
        <v>676</v>
      </c>
      <c r="D196" s="44">
        <v>810</v>
      </c>
      <c r="E196" s="369">
        <v>1000</v>
      </c>
    </row>
    <row r="197" spans="1:20" s="67" customFormat="1" ht="25.5">
      <c r="A197" s="156" t="s">
        <v>260</v>
      </c>
      <c r="B197" s="28" t="s">
        <v>75</v>
      </c>
      <c r="C197" s="1" t="s">
        <v>677</v>
      </c>
      <c r="D197" s="116"/>
      <c r="E197" s="369">
        <f>E198</f>
        <v>1439.4243600000002</v>
      </c>
      <c r="O197" s="160"/>
      <c r="Q197" s="171"/>
      <c r="S197" s="147"/>
      <c r="T197" s="147"/>
    </row>
    <row r="198" spans="1:20" s="67" customFormat="1" ht="29.25" customHeight="1">
      <c r="A198" s="31" t="s">
        <v>274</v>
      </c>
      <c r="B198" s="28" t="s">
        <v>75</v>
      </c>
      <c r="C198" s="1" t="s">
        <v>677</v>
      </c>
      <c r="D198" s="36">
        <v>240</v>
      </c>
      <c r="E198" s="369">
        <f>117.60469+116.42775+115.25082+114.07388+218.74294+111.72+110.54306+109.36612+108.18918+107.01224+105.83531+104.65837</f>
        <v>1439.4243600000002</v>
      </c>
      <c r="O198" s="160"/>
      <c r="S198" s="147"/>
      <c r="T198" s="147"/>
    </row>
    <row r="199" spans="1:20" s="67" customFormat="1" ht="25.5" hidden="1">
      <c r="A199" s="156" t="s">
        <v>258</v>
      </c>
      <c r="B199" s="28" t="s">
        <v>75</v>
      </c>
      <c r="C199" s="1" t="s">
        <v>259</v>
      </c>
      <c r="D199" s="116"/>
      <c r="E199" s="369">
        <f>E200</f>
        <v>0</v>
      </c>
      <c r="O199" s="160"/>
      <c r="S199" s="147"/>
      <c r="T199" s="147"/>
    </row>
    <row r="200" spans="1:20" s="67" customFormat="1" ht="25.5" hidden="1">
      <c r="A200" s="33" t="s">
        <v>52</v>
      </c>
      <c r="B200" s="28" t="s">
        <v>75</v>
      </c>
      <c r="C200" s="1" t="s">
        <v>259</v>
      </c>
      <c r="D200" s="116">
        <v>244</v>
      </c>
      <c r="E200" s="369"/>
      <c r="O200" s="160"/>
      <c r="S200" s="147"/>
      <c r="T200" s="147"/>
    </row>
    <row r="201" spans="1:20" s="67" customFormat="1" ht="12.75" hidden="1">
      <c r="A201" s="33" t="s">
        <v>602</v>
      </c>
      <c r="B201" s="28" t="s">
        <v>75</v>
      </c>
      <c r="C201" s="1" t="s">
        <v>599</v>
      </c>
      <c r="D201" s="116"/>
      <c r="E201" s="369">
        <f>E202</f>
        <v>0</v>
      </c>
      <c r="O201" s="160"/>
      <c r="S201" s="147"/>
      <c r="T201" s="147"/>
    </row>
    <row r="202" spans="1:20" s="67" customFormat="1" ht="39" hidden="1">
      <c r="A202" s="31" t="s">
        <v>274</v>
      </c>
      <c r="B202" s="28" t="s">
        <v>75</v>
      </c>
      <c r="C202" s="1" t="s">
        <v>599</v>
      </c>
      <c r="D202" s="116">
        <v>240</v>
      </c>
      <c r="E202" s="369"/>
      <c r="O202" s="160"/>
      <c r="S202" s="147"/>
      <c r="T202" s="147"/>
    </row>
    <row r="203" spans="1:20" s="59" customFormat="1" ht="51">
      <c r="A203" s="23" t="s">
        <v>605</v>
      </c>
      <c r="B203" s="20" t="s">
        <v>75</v>
      </c>
      <c r="C203" s="21" t="s">
        <v>664</v>
      </c>
      <c r="D203" s="21"/>
      <c r="E203" s="368">
        <f>E204+E210+E222</f>
        <v>4405</v>
      </c>
      <c r="G203" s="141"/>
      <c r="O203" s="18"/>
      <c r="S203" s="141"/>
      <c r="T203" s="141"/>
    </row>
    <row r="204" spans="1:20" s="59" customFormat="1" ht="64.5" hidden="1">
      <c r="A204" s="25" t="s">
        <v>607</v>
      </c>
      <c r="B204" s="20" t="s">
        <v>75</v>
      </c>
      <c r="C204" s="21" t="s">
        <v>77</v>
      </c>
      <c r="D204" s="21"/>
      <c r="E204" s="368">
        <f>E205</f>
        <v>0</v>
      </c>
      <c r="G204" s="141"/>
      <c r="O204" s="18"/>
      <c r="S204" s="141"/>
      <c r="T204" s="141"/>
    </row>
    <row r="205" spans="1:5" ht="90.75" hidden="1">
      <c r="A205" s="27" t="s">
        <v>184</v>
      </c>
      <c r="B205" s="28" t="s">
        <v>75</v>
      </c>
      <c r="C205" s="1" t="s">
        <v>185</v>
      </c>
      <c r="D205" s="1"/>
      <c r="E205" s="392">
        <f>E206+E207+E208</f>
        <v>0</v>
      </c>
    </row>
    <row r="206" spans="1:20" s="19" customFormat="1" ht="29.25" customHeight="1" hidden="1">
      <c r="A206" s="31" t="s">
        <v>274</v>
      </c>
      <c r="B206" s="28" t="s">
        <v>75</v>
      </c>
      <c r="C206" s="1" t="s">
        <v>185</v>
      </c>
      <c r="D206" s="36">
        <v>240</v>
      </c>
      <c r="E206" s="392">
        <v>0</v>
      </c>
      <c r="G206" s="134"/>
      <c r="S206" s="134"/>
      <c r="T206" s="134"/>
    </row>
    <row r="207" spans="1:20" s="67" customFormat="1" ht="25.5" hidden="1">
      <c r="A207" s="31" t="s">
        <v>48</v>
      </c>
      <c r="B207" s="28" t="s">
        <v>75</v>
      </c>
      <c r="C207" s="1" t="s">
        <v>185</v>
      </c>
      <c r="D207" s="44">
        <v>810</v>
      </c>
      <c r="E207" s="369"/>
      <c r="O207" s="160"/>
      <c r="S207" s="147"/>
      <c r="T207" s="147"/>
    </row>
    <row r="208" spans="1:20" s="68" customFormat="1" ht="78" hidden="1">
      <c r="A208" s="30" t="s">
        <v>263</v>
      </c>
      <c r="B208" s="28" t="s">
        <v>75</v>
      </c>
      <c r="C208" s="1" t="s">
        <v>600</v>
      </c>
      <c r="D208" s="1"/>
      <c r="E208" s="392">
        <f>E209</f>
        <v>0</v>
      </c>
      <c r="O208" s="19"/>
      <c r="S208" s="146"/>
      <c r="T208" s="146"/>
    </row>
    <row r="209" spans="1:20" s="67" customFormat="1" ht="25.5" hidden="1">
      <c r="A209" s="31" t="s">
        <v>48</v>
      </c>
      <c r="B209" s="28" t="s">
        <v>75</v>
      </c>
      <c r="C209" s="1" t="s">
        <v>600</v>
      </c>
      <c r="D209" s="44">
        <v>810</v>
      </c>
      <c r="E209" s="369"/>
      <c r="O209" s="160"/>
      <c r="S209" s="147"/>
      <c r="T209" s="147"/>
    </row>
    <row r="210" spans="1:20" s="68" customFormat="1" ht="89.25">
      <c r="A210" s="25" t="s">
        <v>669</v>
      </c>
      <c r="B210" s="20" t="s">
        <v>75</v>
      </c>
      <c r="C210" s="21" t="s">
        <v>675</v>
      </c>
      <c r="D210" s="21"/>
      <c r="E210" s="368">
        <f>E212+E217+E215+E219</f>
        <v>3825</v>
      </c>
      <c r="G210" s="146"/>
      <c r="O210" s="19"/>
      <c r="S210" s="146"/>
      <c r="T210" s="146"/>
    </row>
    <row r="211" spans="1:20" s="68" customFormat="1" ht="25.5">
      <c r="A211" s="25" t="s">
        <v>671</v>
      </c>
      <c r="B211" s="20" t="s">
        <v>75</v>
      </c>
      <c r="C211" s="21" t="s">
        <v>672</v>
      </c>
      <c r="D211" s="21"/>
      <c r="E211" s="368">
        <f>E212+E219</f>
        <v>3825</v>
      </c>
      <c r="G211" s="146"/>
      <c r="O211" s="19"/>
      <c r="S211" s="146"/>
      <c r="T211" s="146"/>
    </row>
    <row r="212" spans="1:20" s="68" customFormat="1" ht="102">
      <c r="A212" s="30" t="s">
        <v>670</v>
      </c>
      <c r="B212" s="28" t="s">
        <v>75</v>
      </c>
      <c r="C212" s="1" t="s">
        <v>673</v>
      </c>
      <c r="D212" s="1"/>
      <c r="E212" s="392">
        <f>E213+E214</f>
        <v>2085</v>
      </c>
      <c r="G212" s="146"/>
      <c r="O212" s="19"/>
      <c r="S212" s="146"/>
      <c r="T212" s="146"/>
    </row>
    <row r="213" spans="1:20" s="67" customFormat="1" ht="25.5" hidden="1">
      <c r="A213" s="31" t="s">
        <v>48</v>
      </c>
      <c r="B213" s="28" t="s">
        <v>75</v>
      </c>
      <c r="C213" s="1" t="s">
        <v>186</v>
      </c>
      <c r="D213" s="44">
        <v>810</v>
      </c>
      <c r="E213" s="369"/>
      <c r="O213" s="160"/>
      <c r="S213" s="147"/>
      <c r="T213" s="147"/>
    </row>
    <row r="214" spans="1:5" ht="31.5" customHeight="1">
      <c r="A214" s="31" t="s">
        <v>274</v>
      </c>
      <c r="B214" s="28" t="s">
        <v>75</v>
      </c>
      <c r="C214" s="1" t="s">
        <v>673</v>
      </c>
      <c r="D214" s="36">
        <v>240</v>
      </c>
      <c r="E214" s="392">
        <f>1345-1000+1740</f>
        <v>2085</v>
      </c>
    </row>
    <row r="215" spans="1:5" ht="85.5" customHeight="1" hidden="1">
      <c r="A215" s="31" t="s">
        <v>290</v>
      </c>
      <c r="B215" s="28" t="s">
        <v>75</v>
      </c>
      <c r="C215" s="1" t="s">
        <v>289</v>
      </c>
      <c r="D215" s="36"/>
      <c r="E215" s="392">
        <f>E216</f>
        <v>0</v>
      </c>
    </row>
    <row r="216" spans="1:5" ht="15.75" customHeight="1" hidden="1">
      <c r="A216" s="33" t="s">
        <v>280</v>
      </c>
      <c r="B216" s="28" t="s">
        <v>75</v>
      </c>
      <c r="C216" s="1" t="s">
        <v>289</v>
      </c>
      <c r="D216" s="36">
        <v>410</v>
      </c>
      <c r="E216" s="392"/>
    </row>
    <row r="217" spans="1:20" s="68" customFormat="1" ht="78" hidden="1">
      <c r="A217" s="30" t="s">
        <v>263</v>
      </c>
      <c r="B217" s="28" t="s">
        <v>75</v>
      </c>
      <c r="C217" s="1" t="s">
        <v>241</v>
      </c>
      <c r="D217" s="1"/>
      <c r="E217" s="392">
        <f>E218</f>
        <v>0</v>
      </c>
      <c r="O217" s="19"/>
      <c r="S217" s="146"/>
      <c r="T217" s="146"/>
    </row>
    <row r="218" spans="1:20" s="67" customFormat="1" ht="25.5" hidden="1">
      <c r="A218" s="31" t="s">
        <v>48</v>
      </c>
      <c r="B218" s="28" t="s">
        <v>75</v>
      </c>
      <c r="C218" s="1" t="s">
        <v>241</v>
      </c>
      <c r="D218" s="44">
        <v>810</v>
      </c>
      <c r="E218" s="369"/>
      <c r="O218" s="160"/>
      <c r="S218" s="147"/>
      <c r="T218" s="147"/>
    </row>
    <row r="219" spans="1:5" ht="33" customHeight="1">
      <c r="A219" s="31" t="s">
        <v>305</v>
      </c>
      <c r="B219" s="28" t="s">
        <v>75</v>
      </c>
      <c r="C219" s="1" t="s">
        <v>674</v>
      </c>
      <c r="D219" s="36"/>
      <c r="E219" s="392">
        <f>E220+E221</f>
        <v>1740</v>
      </c>
    </row>
    <row r="220" spans="1:5" ht="31.5" customHeight="1">
      <c r="A220" s="31" t="s">
        <v>274</v>
      </c>
      <c r="B220" s="28" t="s">
        <v>75</v>
      </c>
      <c r="C220" s="1" t="s">
        <v>674</v>
      </c>
      <c r="D220" s="36">
        <v>240</v>
      </c>
      <c r="E220" s="392">
        <v>1740</v>
      </c>
    </row>
    <row r="221" spans="1:5" ht="20.25" customHeight="1" hidden="1">
      <c r="A221" s="33" t="s">
        <v>280</v>
      </c>
      <c r="B221" s="28" t="s">
        <v>75</v>
      </c>
      <c r="C221" s="1" t="s">
        <v>300</v>
      </c>
      <c r="D221" s="38">
        <v>410</v>
      </c>
      <c r="E221" s="392"/>
    </row>
    <row r="222" spans="1:20" s="68" customFormat="1" ht="76.5">
      <c r="A222" s="108" t="s">
        <v>665</v>
      </c>
      <c r="B222" s="20" t="s">
        <v>75</v>
      </c>
      <c r="C222" s="21" t="s">
        <v>668</v>
      </c>
      <c r="D222" s="21"/>
      <c r="E222" s="368">
        <f>E224</f>
        <v>580</v>
      </c>
      <c r="G222" s="146"/>
      <c r="O222" s="19"/>
      <c r="S222" s="146"/>
      <c r="T222" s="146"/>
    </row>
    <row r="223" spans="1:20" s="68" customFormat="1" ht="25.5">
      <c r="A223" s="25" t="s">
        <v>658</v>
      </c>
      <c r="B223" s="65" t="s">
        <v>75</v>
      </c>
      <c r="C223" s="119" t="s">
        <v>666</v>
      </c>
      <c r="D223" s="21"/>
      <c r="E223" s="368">
        <f>E224</f>
        <v>580</v>
      </c>
      <c r="G223" s="146"/>
      <c r="O223" s="19"/>
      <c r="S223" s="146"/>
      <c r="T223" s="146"/>
    </row>
    <row r="224" spans="1:20" s="68" customFormat="1" ht="84" customHeight="1">
      <c r="A224" s="30" t="s">
        <v>725</v>
      </c>
      <c r="B224" s="66" t="s">
        <v>75</v>
      </c>
      <c r="C224" s="117" t="s">
        <v>667</v>
      </c>
      <c r="D224" s="1"/>
      <c r="E224" s="392">
        <f>E225+E226</f>
        <v>580</v>
      </c>
      <c r="G224" s="146"/>
      <c r="O224" s="19"/>
      <c r="S224" s="146"/>
      <c r="T224" s="146"/>
    </row>
    <row r="225" spans="1:20" s="67" customFormat="1" ht="25.5">
      <c r="A225" s="33" t="s">
        <v>52</v>
      </c>
      <c r="B225" s="66" t="s">
        <v>75</v>
      </c>
      <c r="C225" s="117" t="s">
        <v>667</v>
      </c>
      <c r="D225" s="36">
        <v>240</v>
      </c>
      <c r="E225" s="369">
        <v>580</v>
      </c>
      <c r="G225" s="147"/>
      <c r="O225" s="160"/>
      <c r="S225" s="147"/>
      <c r="T225" s="147"/>
    </row>
    <row r="226" spans="1:20" s="67" customFormat="1" ht="12.75" hidden="1">
      <c r="A226" s="33" t="s">
        <v>280</v>
      </c>
      <c r="B226" s="66" t="s">
        <v>75</v>
      </c>
      <c r="C226" s="117" t="s">
        <v>208</v>
      </c>
      <c r="D226" s="44">
        <v>410</v>
      </c>
      <c r="E226" s="369">
        <f>747-747</f>
        <v>0</v>
      </c>
      <c r="O226" s="160"/>
      <c r="S226" s="147"/>
      <c r="T226" s="147"/>
    </row>
    <row r="227" spans="1:20" s="103" customFormat="1" ht="15">
      <c r="A227" s="100" t="s">
        <v>108</v>
      </c>
      <c r="B227" s="91" t="s">
        <v>109</v>
      </c>
      <c r="C227" s="89"/>
      <c r="D227" s="89"/>
      <c r="E227" s="389">
        <f>E229+E255+E271+E275+E251+E282</f>
        <v>18900.316000000003</v>
      </c>
      <c r="O227" s="161"/>
      <c r="S227" s="412"/>
      <c r="T227" s="412"/>
    </row>
    <row r="228" spans="1:5" ht="25.5">
      <c r="A228" s="23" t="s">
        <v>119</v>
      </c>
      <c r="B228" s="65" t="s">
        <v>109</v>
      </c>
      <c r="C228" s="51" t="s">
        <v>621</v>
      </c>
      <c r="D228" s="54"/>
      <c r="E228" s="394">
        <f>E229</f>
        <v>4148.08</v>
      </c>
    </row>
    <row r="229" spans="1:5" ht="25.5">
      <c r="A229" s="25" t="s">
        <v>86</v>
      </c>
      <c r="B229" s="65" t="s">
        <v>109</v>
      </c>
      <c r="C229" s="21" t="s">
        <v>619</v>
      </c>
      <c r="D229" s="21"/>
      <c r="E229" s="368">
        <f>E230+E238+E240+E242+E246+E244+E248+E235</f>
        <v>4148.08</v>
      </c>
    </row>
    <row r="230" spans="1:20" s="19" customFormat="1" ht="25.5" hidden="1">
      <c r="A230" s="46" t="s">
        <v>122</v>
      </c>
      <c r="B230" s="37" t="s">
        <v>109</v>
      </c>
      <c r="C230" s="36" t="s">
        <v>84</v>
      </c>
      <c r="D230" s="36"/>
      <c r="E230" s="390">
        <f>E231+E232+E233+E234</f>
        <v>0</v>
      </c>
      <c r="G230" s="134"/>
      <c r="S230" s="134"/>
      <c r="T230" s="134"/>
    </row>
    <row r="231" spans="1:20" s="64" customFormat="1" ht="18.75" customHeight="1" hidden="1">
      <c r="A231" s="163" t="s">
        <v>277</v>
      </c>
      <c r="B231" s="37" t="s">
        <v>109</v>
      </c>
      <c r="C231" s="36" t="s">
        <v>84</v>
      </c>
      <c r="D231" s="36">
        <v>110</v>
      </c>
      <c r="E231" s="390"/>
      <c r="G231" s="142"/>
      <c r="S231" s="142"/>
      <c r="T231" s="142"/>
    </row>
    <row r="232" spans="1:20" s="26" customFormat="1" ht="25.5" hidden="1">
      <c r="A232" s="33" t="s">
        <v>123</v>
      </c>
      <c r="B232" s="37" t="s">
        <v>109</v>
      </c>
      <c r="C232" s="36" t="s">
        <v>84</v>
      </c>
      <c r="D232" s="36">
        <v>112</v>
      </c>
      <c r="E232" s="390">
        <v>0</v>
      </c>
      <c r="G232" s="138"/>
      <c r="O232" s="62"/>
      <c r="S232" s="138"/>
      <c r="T232" s="138"/>
    </row>
    <row r="233" spans="1:20" s="29" customFormat="1" ht="27" customHeight="1" hidden="1">
      <c r="A233" s="31" t="s">
        <v>274</v>
      </c>
      <c r="B233" s="37" t="s">
        <v>109</v>
      </c>
      <c r="C233" s="36" t="s">
        <v>84</v>
      </c>
      <c r="D233" s="36">
        <v>240</v>
      </c>
      <c r="E233" s="390"/>
      <c r="G233" s="136"/>
      <c r="S233" s="136"/>
      <c r="T233" s="136"/>
    </row>
    <row r="234" spans="1:20" s="29" customFormat="1" ht="18.75" customHeight="1" hidden="1">
      <c r="A234" s="163" t="s">
        <v>278</v>
      </c>
      <c r="B234" s="37" t="s">
        <v>109</v>
      </c>
      <c r="C234" s="36" t="s">
        <v>84</v>
      </c>
      <c r="D234" s="36">
        <v>850</v>
      </c>
      <c r="E234" s="390"/>
      <c r="G234" s="136"/>
      <c r="S234" s="136"/>
      <c r="T234" s="136"/>
    </row>
    <row r="235" spans="1:20" s="19" customFormat="1" ht="25.5" hidden="1">
      <c r="A235" s="46" t="s">
        <v>313</v>
      </c>
      <c r="B235" s="37" t="s">
        <v>109</v>
      </c>
      <c r="C235" s="36" t="s">
        <v>312</v>
      </c>
      <c r="D235" s="36"/>
      <c r="E235" s="390">
        <f>E236</f>
        <v>0</v>
      </c>
      <c r="G235" s="134"/>
      <c r="S235" s="134"/>
      <c r="T235" s="134"/>
    </row>
    <row r="236" spans="1:20" s="64" customFormat="1" ht="18.75" customHeight="1" hidden="1">
      <c r="A236" s="3" t="s">
        <v>283</v>
      </c>
      <c r="B236" s="37" t="s">
        <v>109</v>
      </c>
      <c r="C236" s="36" t="s">
        <v>312</v>
      </c>
      <c r="D236" s="36">
        <v>610</v>
      </c>
      <c r="E236" s="390">
        <v>0</v>
      </c>
      <c r="G236" s="142"/>
      <c r="S236" s="142"/>
      <c r="T236" s="142"/>
    </row>
    <row r="237" spans="1:20" s="64" customFormat="1" ht="12.75" customHeight="1">
      <c r="A237" s="25" t="s">
        <v>86</v>
      </c>
      <c r="B237" s="359" t="s">
        <v>109</v>
      </c>
      <c r="C237" s="357" t="s">
        <v>619</v>
      </c>
      <c r="D237" s="36"/>
      <c r="E237" s="390">
        <f>E238+E240+E242</f>
        <v>4148.08</v>
      </c>
      <c r="G237" s="142"/>
      <c r="S237" s="142"/>
      <c r="T237" s="142"/>
    </row>
    <row r="238" spans="1:5" ht="25.5">
      <c r="A238" s="46" t="s">
        <v>187</v>
      </c>
      <c r="B238" s="66" t="s">
        <v>109</v>
      </c>
      <c r="C238" s="43" t="s">
        <v>655</v>
      </c>
      <c r="D238" s="44"/>
      <c r="E238" s="369">
        <f>E239</f>
        <v>3800</v>
      </c>
    </row>
    <row r="239" spans="1:5" ht="29.25" customHeight="1">
      <c r="A239" s="31" t="s">
        <v>274</v>
      </c>
      <c r="B239" s="66" t="s">
        <v>109</v>
      </c>
      <c r="C239" s="43" t="s">
        <v>655</v>
      </c>
      <c r="D239" s="36">
        <v>240</v>
      </c>
      <c r="E239" s="369">
        <v>3800</v>
      </c>
    </row>
    <row r="240" spans="1:20" s="67" customFormat="1" ht="25.5">
      <c r="A240" s="42" t="s">
        <v>747</v>
      </c>
      <c r="B240" s="66" t="s">
        <v>109</v>
      </c>
      <c r="C240" s="43" t="s">
        <v>656</v>
      </c>
      <c r="D240" s="44"/>
      <c r="E240" s="369">
        <f>E241</f>
        <v>48.079999999999984</v>
      </c>
      <c r="G240" s="147"/>
      <c r="O240" s="160"/>
      <c r="S240" s="147"/>
      <c r="T240" s="147"/>
    </row>
    <row r="241" spans="1:20" s="62" customFormat="1" ht="28.5" customHeight="1">
      <c r="A241" s="31" t="s">
        <v>48</v>
      </c>
      <c r="B241" s="66" t="s">
        <v>109</v>
      </c>
      <c r="C241" s="43" t="s">
        <v>656</v>
      </c>
      <c r="D241" s="36">
        <v>810</v>
      </c>
      <c r="E241" s="369">
        <f>500-451.92</f>
        <v>48.079999999999984</v>
      </c>
      <c r="G241" s="145"/>
      <c r="S241" s="145"/>
      <c r="T241" s="145"/>
    </row>
    <row r="242" spans="1:20" s="29" customFormat="1" ht="25.5">
      <c r="A242" s="3" t="s">
        <v>188</v>
      </c>
      <c r="B242" s="66" t="s">
        <v>109</v>
      </c>
      <c r="C242" s="43" t="s">
        <v>657</v>
      </c>
      <c r="D242" s="44"/>
      <c r="E242" s="369">
        <f>E243</f>
        <v>300</v>
      </c>
      <c r="G242" s="136"/>
      <c r="S242" s="136"/>
      <c r="T242" s="136"/>
    </row>
    <row r="243" spans="1:20" s="29" customFormat="1" ht="29.25" customHeight="1">
      <c r="A243" s="31" t="s">
        <v>274</v>
      </c>
      <c r="B243" s="66" t="s">
        <v>109</v>
      </c>
      <c r="C243" s="43" t="s">
        <v>657</v>
      </c>
      <c r="D243" s="36">
        <v>240</v>
      </c>
      <c r="E243" s="369">
        <v>300</v>
      </c>
      <c r="G243" s="136"/>
      <c r="S243" s="136"/>
      <c r="T243" s="136"/>
    </row>
    <row r="244" spans="1:20" s="29" customFormat="1" ht="39" hidden="1">
      <c r="A244" s="31" t="s">
        <v>265</v>
      </c>
      <c r="B244" s="66" t="s">
        <v>109</v>
      </c>
      <c r="C244" s="43" t="s">
        <v>256</v>
      </c>
      <c r="D244" s="44"/>
      <c r="E244" s="369">
        <f>E245</f>
        <v>0</v>
      </c>
      <c r="S244" s="136"/>
      <c r="T244" s="136"/>
    </row>
    <row r="245" spans="1:20" s="29" customFormat="1" ht="25.5" hidden="1">
      <c r="A245" s="33" t="s">
        <v>52</v>
      </c>
      <c r="B245" s="66" t="s">
        <v>109</v>
      </c>
      <c r="C245" s="43" t="s">
        <v>256</v>
      </c>
      <c r="D245" s="44">
        <v>244</v>
      </c>
      <c r="E245" s="369"/>
      <c r="S245" s="136"/>
      <c r="T245" s="136"/>
    </row>
    <row r="246" spans="1:20" s="29" customFormat="1" ht="12.75" hidden="1">
      <c r="A246" s="33" t="s">
        <v>227</v>
      </c>
      <c r="B246" s="66" t="s">
        <v>109</v>
      </c>
      <c r="C246" s="43" t="s">
        <v>226</v>
      </c>
      <c r="D246" s="44"/>
      <c r="E246" s="369">
        <f>E247</f>
        <v>0</v>
      </c>
      <c r="S246" s="136"/>
      <c r="T246" s="136"/>
    </row>
    <row r="247" spans="1:20" s="29" customFormat="1" ht="25.5" hidden="1">
      <c r="A247" s="33" t="s">
        <v>52</v>
      </c>
      <c r="B247" s="66" t="s">
        <v>109</v>
      </c>
      <c r="C247" s="43" t="s">
        <v>226</v>
      </c>
      <c r="D247" s="44">
        <v>244</v>
      </c>
      <c r="E247" s="369"/>
      <c r="S247" s="136"/>
      <c r="T247" s="136"/>
    </row>
    <row r="248" spans="1:20" s="29" customFormat="1" ht="25.5" hidden="1">
      <c r="A248" s="3" t="s">
        <v>301</v>
      </c>
      <c r="B248" s="66" t="s">
        <v>109</v>
      </c>
      <c r="C248" s="43" t="s">
        <v>302</v>
      </c>
      <c r="D248" s="44"/>
      <c r="E248" s="369">
        <f>E249</f>
        <v>0</v>
      </c>
      <c r="G248" s="136"/>
      <c r="S248" s="136"/>
      <c r="T248" s="136"/>
    </row>
    <row r="249" spans="1:20" s="29" customFormat="1" ht="29.25" customHeight="1" hidden="1">
      <c r="A249" s="31" t="s">
        <v>274</v>
      </c>
      <c r="B249" s="66" t="s">
        <v>109</v>
      </c>
      <c r="C249" s="43" t="s">
        <v>302</v>
      </c>
      <c r="D249" s="36">
        <v>240</v>
      </c>
      <c r="E249" s="369"/>
      <c r="G249" s="136"/>
      <c r="S249" s="136"/>
      <c r="T249" s="136"/>
    </row>
    <row r="250" spans="1:20" s="63" customFormat="1" ht="39" hidden="1">
      <c r="A250" s="47" t="s">
        <v>606</v>
      </c>
      <c r="B250" s="65" t="s">
        <v>109</v>
      </c>
      <c r="C250" s="51" t="s">
        <v>664</v>
      </c>
      <c r="D250" s="54"/>
      <c r="E250" s="394">
        <f>E251+E263</f>
        <v>0</v>
      </c>
      <c r="G250" s="140"/>
      <c r="O250" s="29"/>
      <c r="S250" s="140"/>
      <c r="T250" s="140"/>
    </row>
    <row r="251" spans="1:20" s="59" customFormat="1" ht="64.5" hidden="1">
      <c r="A251" s="47" t="s">
        <v>608</v>
      </c>
      <c r="B251" s="65" t="s">
        <v>109</v>
      </c>
      <c r="C251" s="51" t="s">
        <v>654</v>
      </c>
      <c r="D251" s="54"/>
      <c r="E251" s="394">
        <f>E252</f>
        <v>0</v>
      </c>
      <c r="G251" s="141"/>
      <c r="O251" s="18"/>
      <c r="S251" s="141"/>
      <c r="T251" s="141"/>
    </row>
    <row r="252" spans="1:20" s="59" customFormat="1" ht="25.5" hidden="1">
      <c r="A252" s="25" t="s">
        <v>652</v>
      </c>
      <c r="B252" s="20" t="s">
        <v>109</v>
      </c>
      <c r="C252" s="358" t="s">
        <v>653</v>
      </c>
      <c r="D252" s="21"/>
      <c r="E252" s="368">
        <f>E253</f>
        <v>0</v>
      </c>
      <c r="G252" s="141"/>
      <c r="O252" s="18"/>
      <c r="S252" s="141"/>
      <c r="T252" s="141"/>
    </row>
    <row r="253" spans="1:5" ht="25.5" hidden="1">
      <c r="A253" s="52" t="s">
        <v>609</v>
      </c>
      <c r="B253" s="66" t="s">
        <v>109</v>
      </c>
      <c r="C253" s="357" t="s">
        <v>651</v>
      </c>
      <c r="D253" s="54"/>
      <c r="E253" s="369">
        <f>E254</f>
        <v>0</v>
      </c>
    </row>
    <row r="254" spans="1:5" ht="30" customHeight="1" hidden="1">
      <c r="A254" s="31" t="s">
        <v>274</v>
      </c>
      <c r="B254" s="66" t="s">
        <v>109</v>
      </c>
      <c r="C254" s="357" t="s">
        <v>651</v>
      </c>
      <c r="D254" s="36">
        <v>240</v>
      </c>
      <c r="E254" s="369">
        <v>0</v>
      </c>
    </row>
    <row r="255" spans="1:20" s="63" customFormat="1" ht="25.5">
      <c r="A255" s="47" t="s">
        <v>189</v>
      </c>
      <c r="B255" s="65" t="s">
        <v>109</v>
      </c>
      <c r="C255" s="51" t="s">
        <v>663</v>
      </c>
      <c r="D255" s="54"/>
      <c r="E255" s="394">
        <f>E256+E266</f>
        <v>14638.076000000001</v>
      </c>
      <c r="G255" s="140"/>
      <c r="O255" s="29"/>
      <c r="S255" s="140"/>
      <c r="T255" s="140"/>
    </row>
    <row r="256" spans="1:20" s="59" customFormat="1" ht="51">
      <c r="A256" s="47" t="s">
        <v>190</v>
      </c>
      <c r="B256" s="65" t="s">
        <v>109</v>
      </c>
      <c r="C256" s="51" t="s">
        <v>660</v>
      </c>
      <c r="D256" s="54"/>
      <c r="E256" s="394">
        <f>E260+E262+E264+E258</f>
        <v>14638.076000000001</v>
      </c>
      <c r="G256" s="141"/>
      <c r="O256" s="18"/>
      <c r="S256" s="141"/>
      <c r="T256" s="141"/>
    </row>
    <row r="257" spans="1:20" s="59" customFormat="1" ht="12.75">
      <c r="A257" s="47" t="s">
        <v>659</v>
      </c>
      <c r="B257" s="65" t="s">
        <v>109</v>
      </c>
      <c r="C257" s="51" t="s">
        <v>661</v>
      </c>
      <c r="D257" s="54"/>
      <c r="E257" s="394">
        <f>E258</f>
        <v>14488.076000000001</v>
      </c>
      <c r="G257" s="141"/>
      <c r="O257" s="18"/>
      <c r="S257" s="141"/>
      <c r="T257" s="141"/>
    </row>
    <row r="258" spans="1:5" ht="63.75">
      <c r="A258" s="52" t="s">
        <v>316</v>
      </c>
      <c r="B258" s="66" t="s">
        <v>109</v>
      </c>
      <c r="C258" s="36" t="s">
        <v>662</v>
      </c>
      <c r="D258" s="54"/>
      <c r="E258" s="369">
        <f>E259</f>
        <v>14488.076000000001</v>
      </c>
    </row>
    <row r="259" spans="1:20" s="64" customFormat="1" ht="18.75" customHeight="1">
      <c r="A259" s="3" t="s">
        <v>283</v>
      </c>
      <c r="B259" s="37" t="s">
        <v>109</v>
      </c>
      <c r="C259" s="36" t="s">
        <v>662</v>
      </c>
      <c r="D259" s="36">
        <v>610</v>
      </c>
      <c r="E259" s="390">
        <f>12611.946+500+1376.13</f>
        <v>14488.076000000001</v>
      </c>
      <c r="G259" s="142"/>
      <c r="S259" s="142"/>
      <c r="T259" s="142"/>
    </row>
    <row r="260" spans="1:5" ht="63.75">
      <c r="A260" s="52" t="s">
        <v>209</v>
      </c>
      <c r="B260" s="66" t="s">
        <v>109</v>
      </c>
      <c r="C260" s="43" t="s">
        <v>191</v>
      </c>
      <c r="D260" s="54"/>
      <c r="E260" s="369">
        <f>E261</f>
        <v>150</v>
      </c>
    </row>
    <row r="261" spans="1:5" ht="25.5" customHeight="1">
      <c r="A261" s="31" t="s">
        <v>274</v>
      </c>
      <c r="B261" s="66" t="s">
        <v>109</v>
      </c>
      <c r="C261" s="43" t="s">
        <v>28</v>
      </c>
      <c r="D261" s="36">
        <v>240</v>
      </c>
      <c r="E261" s="369">
        <v>150</v>
      </c>
    </row>
    <row r="262" spans="1:5" ht="41.25" customHeight="1" hidden="1">
      <c r="A262" s="33" t="s">
        <v>192</v>
      </c>
      <c r="B262" s="66" t="s">
        <v>109</v>
      </c>
      <c r="C262" s="43" t="s">
        <v>193</v>
      </c>
      <c r="D262" s="54"/>
      <c r="E262" s="369">
        <f>E263</f>
        <v>0</v>
      </c>
    </row>
    <row r="263" spans="1:5" ht="27.75" customHeight="1" hidden="1">
      <c r="A263" s="31" t="s">
        <v>274</v>
      </c>
      <c r="B263" s="66" t="s">
        <v>109</v>
      </c>
      <c r="C263" s="43" t="s">
        <v>193</v>
      </c>
      <c r="D263" s="36">
        <v>240</v>
      </c>
      <c r="E263" s="369"/>
    </row>
    <row r="264" spans="1:5" ht="51" customHeight="1" hidden="1">
      <c r="A264" s="33" t="s">
        <v>194</v>
      </c>
      <c r="B264" s="66" t="s">
        <v>109</v>
      </c>
      <c r="C264" s="43" t="s">
        <v>200</v>
      </c>
      <c r="D264" s="54"/>
      <c r="E264" s="369">
        <f>E265</f>
        <v>0</v>
      </c>
    </row>
    <row r="265" spans="1:5" ht="24.75" customHeight="1" hidden="1">
      <c r="A265" s="31" t="s">
        <v>274</v>
      </c>
      <c r="B265" s="66" t="s">
        <v>109</v>
      </c>
      <c r="C265" s="43" t="s">
        <v>200</v>
      </c>
      <c r="D265" s="36">
        <v>240</v>
      </c>
      <c r="E265" s="369"/>
    </row>
    <row r="266" spans="1:20" s="59" customFormat="1" ht="39" hidden="1">
      <c r="A266" s="47" t="s">
        <v>195</v>
      </c>
      <c r="B266" s="65" t="s">
        <v>109</v>
      </c>
      <c r="C266" s="51" t="s">
        <v>118</v>
      </c>
      <c r="D266" s="54"/>
      <c r="E266" s="394">
        <f>E267+E269</f>
        <v>0</v>
      </c>
      <c r="G266" s="141"/>
      <c r="O266" s="18"/>
      <c r="S266" s="141"/>
      <c r="T266" s="141"/>
    </row>
    <row r="267" spans="1:5" ht="51.75" hidden="1">
      <c r="A267" s="52" t="s">
        <v>244</v>
      </c>
      <c r="B267" s="66" t="s">
        <v>109</v>
      </c>
      <c r="C267" s="43" t="s">
        <v>204</v>
      </c>
      <c r="D267" s="54"/>
      <c r="E267" s="369">
        <f>E268</f>
        <v>0</v>
      </c>
    </row>
    <row r="268" spans="1:5" ht="26.25" customHeight="1" hidden="1">
      <c r="A268" s="31" t="s">
        <v>274</v>
      </c>
      <c r="B268" s="66" t="s">
        <v>109</v>
      </c>
      <c r="C268" s="43" t="s">
        <v>204</v>
      </c>
      <c r="D268" s="36">
        <v>240</v>
      </c>
      <c r="E268" s="369"/>
    </row>
    <row r="269" spans="1:5" ht="51.75" hidden="1">
      <c r="A269" s="52" t="s">
        <v>210</v>
      </c>
      <c r="B269" s="66" t="s">
        <v>109</v>
      </c>
      <c r="C269" s="43" t="s">
        <v>205</v>
      </c>
      <c r="D269" s="54"/>
      <c r="E269" s="369">
        <f>E270</f>
        <v>0</v>
      </c>
    </row>
    <row r="270" spans="1:5" ht="25.5" hidden="1">
      <c r="A270" s="33" t="s">
        <v>52</v>
      </c>
      <c r="B270" s="66" t="s">
        <v>109</v>
      </c>
      <c r="C270" s="43" t="s">
        <v>205</v>
      </c>
      <c r="D270" s="44">
        <v>244</v>
      </c>
      <c r="E270" s="369"/>
    </row>
    <row r="271" spans="1:20" s="63" customFormat="1" ht="25.5" hidden="1">
      <c r="A271" s="47" t="s">
        <v>166</v>
      </c>
      <c r="B271" s="65" t="s">
        <v>109</v>
      </c>
      <c r="C271" s="51" t="s">
        <v>168</v>
      </c>
      <c r="D271" s="54"/>
      <c r="E271" s="394">
        <f>E272</f>
        <v>0</v>
      </c>
      <c r="G271" s="140"/>
      <c r="O271" s="29"/>
      <c r="S271" s="140"/>
      <c r="T271" s="140"/>
    </row>
    <row r="272" spans="1:20" s="59" customFormat="1" ht="39" hidden="1">
      <c r="A272" s="47" t="s">
        <v>167</v>
      </c>
      <c r="B272" s="48" t="s">
        <v>109</v>
      </c>
      <c r="C272" s="51" t="s">
        <v>169</v>
      </c>
      <c r="D272" s="53"/>
      <c r="E272" s="394">
        <f>E273</f>
        <v>0</v>
      </c>
      <c r="G272" s="141"/>
      <c r="O272" s="18"/>
      <c r="S272" s="141"/>
      <c r="T272" s="141"/>
    </row>
    <row r="273" spans="1:20" s="29" customFormat="1" ht="51.75" hidden="1">
      <c r="A273" s="42" t="s">
        <v>291</v>
      </c>
      <c r="B273" s="66" t="s">
        <v>109</v>
      </c>
      <c r="C273" s="43" t="s">
        <v>272</v>
      </c>
      <c r="D273" s="44"/>
      <c r="E273" s="369">
        <f>E274</f>
        <v>0</v>
      </c>
      <c r="S273" s="136"/>
      <c r="T273" s="136"/>
    </row>
    <row r="274" spans="1:20" s="29" customFormat="1" ht="30" customHeight="1" hidden="1">
      <c r="A274" s="31" t="s">
        <v>274</v>
      </c>
      <c r="B274" s="66" t="s">
        <v>109</v>
      </c>
      <c r="C274" s="43" t="s">
        <v>272</v>
      </c>
      <c r="D274" s="36">
        <v>240</v>
      </c>
      <c r="E274" s="369">
        <v>0</v>
      </c>
      <c r="S274" s="136"/>
      <c r="T274" s="136"/>
    </row>
    <row r="275" spans="1:20" s="63" customFormat="1" ht="39" hidden="1">
      <c r="A275" s="47" t="s">
        <v>309</v>
      </c>
      <c r="B275" s="65" t="s">
        <v>109</v>
      </c>
      <c r="C275" s="51" t="s">
        <v>306</v>
      </c>
      <c r="D275" s="54"/>
      <c r="E275" s="394">
        <f>E276</f>
        <v>0</v>
      </c>
      <c r="G275" s="140"/>
      <c r="O275" s="29"/>
      <c r="S275" s="140"/>
      <c r="T275" s="140"/>
    </row>
    <row r="276" spans="1:20" s="59" customFormat="1" ht="64.5" hidden="1">
      <c r="A276" s="47" t="s">
        <v>311</v>
      </c>
      <c r="B276" s="48" t="s">
        <v>109</v>
      </c>
      <c r="C276" s="51" t="s">
        <v>307</v>
      </c>
      <c r="D276" s="53"/>
      <c r="E276" s="394">
        <f>E277+E279</f>
        <v>0</v>
      </c>
      <c r="G276" s="141"/>
      <c r="O276" s="18"/>
      <c r="S276" s="141"/>
      <c r="T276" s="141"/>
    </row>
    <row r="277" spans="1:20" s="29" customFormat="1" ht="12.75" hidden="1">
      <c r="A277" s="42" t="s">
        <v>310</v>
      </c>
      <c r="B277" s="66" t="s">
        <v>109</v>
      </c>
      <c r="C277" s="43" t="s">
        <v>308</v>
      </c>
      <c r="D277" s="44"/>
      <c r="E277" s="369">
        <f>E278</f>
        <v>0</v>
      </c>
      <c r="S277" s="136"/>
      <c r="T277" s="136"/>
    </row>
    <row r="278" spans="1:20" s="29" customFormat="1" ht="30" customHeight="1" hidden="1">
      <c r="A278" s="31" t="s">
        <v>274</v>
      </c>
      <c r="B278" s="66" t="s">
        <v>109</v>
      </c>
      <c r="C278" s="43" t="s">
        <v>308</v>
      </c>
      <c r="D278" s="36">
        <v>240</v>
      </c>
      <c r="E278" s="369"/>
      <c r="S278" s="136"/>
      <c r="T278" s="136"/>
    </row>
    <row r="279" spans="1:20" s="29" customFormat="1" ht="30" customHeight="1" hidden="1">
      <c r="A279" s="31" t="s">
        <v>274</v>
      </c>
      <c r="B279" s="66" t="s">
        <v>109</v>
      </c>
      <c r="C279" s="43" t="s">
        <v>584</v>
      </c>
      <c r="D279" s="36">
        <v>240</v>
      </c>
      <c r="E279" s="369"/>
      <c r="S279" s="136"/>
      <c r="T279" s="136"/>
    </row>
    <row r="280" spans="1:20" s="63" customFormat="1" ht="63.75">
      <c r="A280" s="47" t="s">
        <v>367</v>
      </c>
      <c r="B280" s="65" t="s">
        <v>109</v>
      </c>
      <c r="C280" s="51" t="s">
        <v>368</v>
      </c>
      <c r="D280" s="54"/>
      <c r="E280" s="394">
        <f>E281</f>
        <v>13929.76</v>
      </c>
      <c r="G280" s="140"/>
      <c r="O280" s="29"/>
      <c r="S280" s="140"/>
      <c r="T280" s="140"/>
    </row>
    <row r="281" spans="1:20" s="59" customFormat="1" ht="63.75">
      <c r="A281" s="47" t="s">
        <v>369</v>
      </c>
      <c r="B281" s="48" t="s">
        <v>109</v>
      </c>
      <c r="C281" s="51" t="s">
        <v>370</v>
      </c>
      <c r="D281" s="53"/>
      <c r="E281" s="394">
        <f>E283+E285</f>
        <v>13929.76</v>
      </c>
      <c r="G281" s="141"/>
      <c r="O281" s="18"/>
      <c r="S281" s="141"/>
      <c r="T281" s="141"/>
    </row>
    <row r="282" spans="1:20" s="59" customFormat="1" ht="12.75">
      <c r="A282" s="47" t="s">
        <v>372</v>
      </c>
      <c r="B282" s="65" t="s">
        <v>109</v>
      </c>
      <c r="C282" s="51" t="s">
        <v>371</v>
      </c>
      <c r="D282" s="54"/>
      <c r="E282" s="394">
        <f>E283</f>
        <v>114.16</v>
      </c>
      <c r="G282" s="141"/>
      <c r="O282" s="18"/>
      <c r="S282" s="141"/>
      <c r="T282" s="141"/>
    </row>
    <row r="283" spans="1:20" s="29" customFormat="1" ht="41.25" customHeight="1">
      <c r="A283" s="42" t="s">
        <v>373</v>
      </c>
      <c r="B283" s="66" t="s">
        <v>109</v>
      </c>
      <c r="C283" s="43" t="s">
        <v>377</v>
      </c>
      <c r="D283" s="44"/>
      <c r="E283" s="369">
        <f>E284</f>
        <v>114.16</v>
      </c>
      <c r="S283" s="136"/>
      <c r="T283" s="136"/>
    </row>
    <row r="284" spans="1:20" s="29" customFormat="1" ht="25.5" customHeight="1">
      <c r="A284" s="31" t="s">
        <v>274</v>
      </c>
      <c r="B284" s="66" t="s">
        <v>109</v>
      </c>
      <c r="C284" s="43" t="s">
        <v>377</v>
      </c>
      <c r="D284" s="36">
        <v>240</v>
      </c>
      <c r="E284" s="369">
        <v>114.16</v>
      </c>
      <c r="S284" s="136"/>
      <c r="T284" s="136"/>
    </row>
    <row r="285" spans="1:20" s="102" customFormat="1" ht="15">
      <c r="A285" s="88" t="s">
        <v>103</v>
      </c>
      <c r="B285" s="90" t="s">
        <v>100</v>
      </c>
      <c r="C285" s="89"/>
      <c r="D285" s="89"/>
      <c r="E285" s="387">
        <f>E286</f>
        <v>13815.6</v>
      </c>
      <c r="G285" s="148"/>
      <c r="S285" s="148"/>
      <c r="T285" s="148"/>
    </row>
    <row r="286" spans="1:20" s="99" customFormat="1" ht="15">
      <c r="A286" s="88" t="s">
        <v>34</v>
      </c>
      <c r="B286" s="90" t="s">
        <v>33</v>
      </c>
      <c r="C286" s="89"/>
      <c r="D286" s="89"/>
      <c r="E286" s="387">
        <f>E296+E303+E311+E287</f>
        <v>13815.6</v>
      </c>
      <c r="G286" s="144"/>
      <c r="O286" s="102"/>
      <c r="S286" s="144"/>
      <c r="T286" s="144"/>
    </row>
    <row r="287" spans="1:7" ht="13.5" hidden="1">
      <c r="A287" s="88" t="s">
        <v>86</v>
      </c>
      <c r="B287" s="90" t="s">
        <v>33</v>
      </c>
      <c r="C287" s="89" t="s">
        <v>83</v>
      </c>
      <c r="D287" s="89"/>
      <c r="E287" s="387">
        <f>E293+E288+E291</f>
        <v>0</v>
      </c>
      <c r="G287" s="18"/>
    </row>
    <row r="288" spans="1:20" s="29" customFormat="1" ht="25.5" hidden="1">
      <c r="A288" s="31" t="s">
        <v>253</v>
      </c>
      <c r="B288" s="28" t="s">
        <v>33</v>
      </c>
      <c r="C288" s="1" t="s">
        <v>252</v>
      </c>
      <c r="D288" s="1"/>
      <c r="E288" s="392">
        <f>E289+E290</f>
        <v>0</v>
      </c>
      <c r="S288" s="136"/>
      <c r="T288" s="136"/>
    </row>
    <row r="289" spans="1:20" s="29" customFormat="1" ht="18" customHeight="1" hidden="1">
      <c r="A289" s="164" t="s">
        <v>277</v>
      </c>
      <c r="B289" s="28" t="s">
        <v>33</v>
      </c>
      <c r="C289" s="1" t="s">
        <v>252</v>
      </c>
      <c r="D289" s="1" t="s">
        <v>281</v>
      </c>
      <c r="E289" s="392"/>
      <c r="S289" s="136"/>
      <c r="T289" s="136"/>
    </row>
    <row r="290" spans="1:20" s="29" customFormat="1" ht="12.75" hidden="1">
      <c r="A290" s="31" t="s">
        <v>318</v>
      </c>
      <c r="B290" s="28" t="s">
        <v>33</v>
      </c>
      <c r="C290" s="1" t="s">
        <v>252</v>
      </c>
      <c r="D290" s="1" t="s">
        <v>284</v>
      </c>
      <c r="E290" s="392"/>
      <c r="S290" s="136"/>
      <c r="T290" s="136"/>
    </row>
    <row r="291" spans="1:20" s="29" customFormat="1" ht="12.75" hidden="1">
      <c r="A291" s="31" t="s">
        <v>251</v>
      </c>
      <c r="B291" s="28" t="s">
        <v>33</v>
      </c>
      <c r="C291" s="1" t="s">
        <v>250</v>
      </c>
      <c r="D291" s="1"/>
      <c r="E291" s="392">
        <f>E292</f>
        <v>0</v>
      </c>
      <c r="S291" s="136"/>
      <c r="T291" s="136"/>
    </row>
    <row r="292" spans="1:20" s="29" customFormat="1" ht="25.5" hidden="1">
      <c r="A292" s="31" t="s">
        <v>52</v>
      </c>
      <c r="B292" s="28" t="s">
        <v>33</v>
      </c>
      <c r="C292" s="1" t="s">
        <v>250</v>
      </c>
      <c r="D292" s="1" t="s">
        <v>72</v>
      </c>
      <c r="E292" s="392"/>
      <c r="S292" s="136"/>
      <c r="T292" s="136"/>
    </row>
    <row r="293" spans="1:20" s="29" customFormat="1" ht="12.75" hidden="1">
      <c r="A293" s="31" t="s">
        <v>225</v>
      </c>
      <c r="B293" s="28" t="s">
        <v>33</v>
      </c>
      <c r="C293" s="1" t="s">
        <v>224</v>
      </c>
      <c r="D293" s="1"/>
      <c r="E293" s="392">
        <f>E294</f>
        <v>0</v>
      </c>
      <c r="S293" s="136"/>
      <c r="T293" s="136"/>
    </row>
    <row r="294" spans="1:20" s="29" customFormat="1" ht="12.75" hidden="1">
      <c r="A294" s="31" t="s">
        <v>318</v>
      </c>
      <c r="B294" s="28" t="s">
        <v>33</v>
      </c>
      <c r="C294" s="1" t="s">
        <v>224</v>
      </c>
      <c r="D294" s="1" t="s">
        <v>284</v>
      </c>
      <c r="E294" s="392"/>
      <c r="S294" s="136"/>
      <c r="T294" s="136"/>
    </row>
    <row r="295" spans="1:20" s="99" customFormat="1" ht="42.75">
      <c r="A295" s="88" t="s">
        <v>202</v>
      </c>
      <c r="B295" s="90" t="s">
        <v>33</v>
      </c>
      <c r="C295" s="89" t="s">
        <v>631</v>
      </c>
      <c r="D295" s="89"/>
      <c r="E295" s="387">
        <f>E296+E311</f>
        <v>6280.5</v>
      </c>
      <c r="G295" s="144"/>
      <c r="O295" s="102"/>
      <c r="S295" s="144"/>
      <c r="T295" s="144"/>
    </row>
    <row r="296" spans="1:20" s="59" customFormat="1" ht="51">
      <c r="A296" s="25" t="s">
        <v>144</v>
      </c>
      <c r="B296" s="20" t="s">
        <v>33</v>
      </c>
      <c r="C296" s="21" t="s">
        <v>630</v>
      </c>
      <c r="D296" s="21"/>
      <c r="E296" s="368">
        <f>E298</f>
        <v>4521.5</v>
      </c>
      <c r="G296" s="141"/>
      <c r="O296" s="18"/>
      <c r="S296" s="141"/>
      <c r="T296" s="141"/>
    </row>
    <row r="297" spans="1:20" s="59" customFormat="1" ht="25.5">
      <c r="A297" s="25" t="s">
        <v>628</v>
      </c>
      <c r="B297" s="20" t="s">
        <v>33</v>
      </c>
      <c r="C297" s="21" t="s">
        <v>629</v>
      </c>
      <c r="D297" s="21"/>
      <c r="E297" s="368">
        <f>E298</f>
        <v>4521.5</v>
      </c>
      <c r="G297" s="141"/>
      <c r="O297" s="18"/>
      <c r="S297" s="141"/>
      <c r="T297" s="141"/>
    </row>
    <row r="298" spans="1:5" ht="63.75">
      <c r="A298" s="31" t="s">
        <v>145</v>
      </c>
      <c r="B298" s="28" t="s">
        <v>33</v>
      </c>
      <c r="C298" s="1" t="s">
        <v>632</v>
      </c>
      <c r="D298" s="1"/>
      <c r="E298" s="392">
        <f>E299+E300+E301+E302</f>
        <v>4521.5</v>
      </c>
    </row>
    <row r="299" spans="1:20" ht="15.75" customHeight="1">
      <c r="A299" s="164" t="s">
        <v>277</v>
      </c>
      <c r="B299" s="28" t="s">
        <v>33</v>
      </c>
      <c r="C299" s="1" t="s">
        <v>632</v>
      </c>
      <c r="D299" s="1" t="s">
        <v>281</v>
      </c>
      <c r="E299" s="392">
        <f>2961.38+2.1-88.38</f>
        <v>2875.1</v>
      </c>
      <c r="S299" s="136"/>
      <c r="T299" s="413"/>
    </row>
    <row r="300" spans="1:5" ht="25.5" hidden="1">
      <c r="A300" s="31" t="s">
        <v>70</v>
      </c>
      <c r="B300" s="28" t="s">
        <v>33</v>
      </c>
      <c r="C300" s="1" t="s">
        <v>632</v>
      </c>
      <c r="D300" s="1" t="s">
        <v>71</v>
      </c>
      <c r="E300" s="392">
        <v>0</v>
      </c>
    </row>
    <row r="301" spans="1:5" ht="27" customHeight="1">
      <c r="A301" s="31" t="s">
        <v>274</v>
      </c>
      <c r="B301" s="28" t="s">
        <v>33</v>
      </c>
      <c r="C301" s="1" t="s">
        <v>632</v>
      </c>
      <c r="D301" s="36">
        <v>240</v>
      </c>
      <c r="E301" s="392">
        <f>1918.4-35-250-50+80-18</f>
        <v>1645.4</v>
      </c>
    </row>
    <row r="302" spans="1:20" s="19" customFormat="1" ht="18.75" customHeight="1">
      <c r="A302" s="3" t="s">
        <v>278</v>
      </c>
      <c r="B302" s="28" t="s">
        <v>33</v>
      </c>
      <c r="C302" s="1" t="s">
        <v>632</v>
      </c>
      <c r="D302" s="1" t="s">
        <v>282</v>
      </c>
      <c r="E302" s="392">
        <v>1</v>
      </c>
      <c r="G302" s="134"/>
      <c r="S302" s="134"/>
      <c r="T302" s="134"/>
    </row>
    <row r="303" spans="1:20" s="26" customFormat="1" ht="38.25">
      <c r="A303" s="25" t="s">
        <v>147</v>
      </c>
      <c r="B303" s="20" t="s">
        <v>33</v>
      </c>
      <c r="C303" s="21" t="s">
        <v>633</v>
      </c>
      <c r="D303" s="21"/>
      <c r="E303" s="368">
        <f>E304</f>
        <v>7535.1</v>
      </c>
      <c r="G303" s="138"/>
      <c r="O303" s="62"/>
      <c r="S303" s="138"/>
      <c r="T303" s="138"/>
    </row>
    <row r="304" spans="1:20" s="26" customFormat="1" ht="25.5">
      <c r="A304" s="25" t="s">
        <v>634</v>
      </c>
      <c r="B304" s="20" t="s">
        <v>33</v>
      </c>
      <c r="C304" s="21" t="s">
        <v>746</v>
      </c>
      <c r="D304" s="21"/>
      <c r="E304" s="368">
        <f>E305+E308+E310</f>
        <v>7535.1</v>
      </c>
      <c r="G304" s="138"/>
      <c r="O304" s="62"/>
      <c r="S304" s="138"/>
      <c r="T304" s="138"/>
    </row>
    <row r="305" spans="1:20" s="26" customFormat="1" ht="76.5">
      <c r="A305" s="31" t="s">
        <v>146</v>
      </c>
      <c r="B305" s="28" t="s">
        <v>33</v>
      </c>
      <c r="C305" s="1" t="s">
        <v>635</v>
      </c>
      <c r="D305" s="1"/>
      <c r="E305" s="392">
        <f>E306</f>
        <v>7424.2</v>
      </c>
      <c r="G305" s="138"/>
      <c r="O305" s="62"/>
      <c r="S305" s="138"/>
      <c r="T305" s="138"/>
    </row>
    <row r="306" spans="1:20" s="29" customFormat="1" ht="12.75" customHeight="1">
      <c r="A306" s="3" t="s">
        <v>283</v>
      </c>
      <c r="B306" s="28" t="s">
        <v>33</v>
      </c>
      <c r="C306" s="1" t="s">
        <v>635</v>
      </c>
      <c r="D306" s="1" t="s">
        <v>284</v>
      </c>
      <c r="E306" s="392">
        <f>7492.2-34-34</f>
        <v>7424.2</v>
      </c>
      <c r="G306" s="136"/>
      <c r="S306" s="136"/>
      <c r="T306" s="136"/>
    </row>
    <row r="307" spans="1:20" s="29" customFormat="1" ht="19.5" customHeight="1">
      <c r="A307" s="3" t="s">
        <v>375</v>
      </c>
      <c r="B307" s="28" t="s">
        <v>33</v>
      </c>
      <c r="C307" s="1" t="s">
        <v>364</v>
      </c>
      <c r="D307" s="1"/>
      <c r="E307" s="392">
        <f>E308</f>
        <v>100.8</v>
      </c>
      <c r="G307" s="136"/>
      <c r="S307" s="136"/>
      <c r="T307" s="136"/>
    </row>
    <row r="308" spans="1:20" s="29" customFormat="1" ht="15" customHeight="1">
      <c r="A308" s="3" t="s">
        <v>283</v>
      </c>
      <c r="B308" s="28" t="s">
        <v>33</v>
      </c>
      <c r="C308" s="1" t="s">
        <v>364</v>
      </c>
      <c r="D308" s="1" t="s">
        <v>284</v>
      </c>
      <c r="E308" s="392">
        <v>100.8</v>
      </c>
      <c r="G308" s="136"/>
      <c r="S308" s="136"/>
      <c r="T308" s="136"/>
    </row>
    <row r="309" spans="1:20" s="29" customFormat="1" ht="19.5" customHeight="1">
      <c r="A309" s="3" t="s">
        <v>375</v>
      </c>
      <c r="B309" s="28"/>
      <c r="C309" s="1" t="s">
        <v>365</v>
      </c>
      <c r="D309" s="1"/>
      <c r="E309" s="392">
        <f>E310</f>
        <v>10.1</v>
      </c>
      <c r="G309" s="136"/>
      <c r="S309" s="136"/>
      <c r="T309" s="136"/>
    </row>
    <row r="310" spans="1:20" s="29" customFormat="1" ht="15" customHeight="1">
      <c r="A310" s="3" t="s">
        <v>283</v>
      </c>
      <c r="B310" s="28" t="s">
        <v>33</v>
      </c>
      <c r="C310" s="1" t="s">
        <v>365</v>
      </c>
      <c r="D310" s="1" t="s">
        <v>284</v>
      </c>
      <c r="E310" s="392">
        <v>10.1</v>
      </c>
      <c r="G310" s="136"/>
      <c r="S310" s="136"/>
      <c r="T310" s="136"/>
    </row>
    <row r="311" spans="1:20" s="19" customFormat="1" ht="44.25" customHeight="1">
      <c r="A311" s="47" t="s">
        <v>148</v>
      </c>
      <c r="B311" s="20" t="s">
        <v>33</v>
      </c>
      <c r="C311" s="51" t="s">
        <v>638</v>
      </c>
      <c r="D311" s="54"/>
      <c r="E311" s="394">
        <f>E312</f>
        <v>1759</v>
      </c>
      <c r="G311" s="134"/>
      <c r="S311" s="134"/>
      <c r="T311" s="134"/>
    </row>
    <row r="312" spans="1:20" s="19" customFormat="1" ht="25.5">
      <c r="A312" s="47" t="s">
        <v>636</v>
      </c>
      <c r="B312" s="20" t="s">
        <v>33</v>
      </c>
      <c r="C312" s="51" t="s">
        <v>637</v>
      </c>
      <c r="D312" s="54"/>
      <c r="E312" s="394">
        <f>E313+E317</f>
        <v>1759</v>
      </c>
      <c r="G312" s="134"/>
      <c r="S312" s="134"/>
      <c r="T312" s="134"/>
    </row>
    <row r="313" spans="1:20" s="19" customFormat="1" ht="63.75">
      <c r="A313" s="52" t="s">
        <v>149</v>
      </c>
      <c r="B313" s="28" t="s">
        <v>33</v>
      </c>
      <c r="C313" s="43" t="s">
        <v>639</v>
      </c>
      <c r="D313" s="54"/>
      <c r="E313" s="369">
        <f>E314+E315</f>
        <v>1654</v>
      </c>
      <c r="G313" s="134"/>
      <c r="S313" s="134"/>
      <c r="T313" s="134"/>
    </row>
    <row r="314" spans="1:20" s="26" customFormat="1" ht="27.75" customHeight="1">
      <c r="A314" s="31" t="s">
        <v>274</v>
      </c>
      <c r="B314" s="28" t="s">
        <v>33</v>
      </c>
      <c r="C314" s="43" t="s">
        <v>639</v>
      </c>
      <c r="D314" s="36">
        <v>240</v>
      </c>
      <c r="E314" s="392">
        <f>100+54+500-50-54</f>
        <v>550</v>
      </c>
      <c r="G314" s="138"/>
      <c r="O314" s="62"/>
      <c r="S314" s="138"/>
      <c r="T314" s="138"/>
    </row>
    <row r="315" spans="1:20" s="29" customFormat="1" ht="15" customHeight="1">
      <c r="A315" s="3" t="s">
        <v>283</v>
      </c>
      <c r="B315" s="28" t="s">
        <v>33</v>
      </c>
      <c r="C315" s="43" t="s">
        <v>639</v>
      </c>
      <c r="D315" s="1" t="s">
        <v>284</v>
      </c>
      <c r="E315" s="392">
        <f>1000+54+50</f>
        <v>1104</v>
      </c>
      <c r="G315" s="136"/>
      <c r="S315" s="136"/>
      <c r="T315" s="136"/>
    </row>
    <row r="316" spans="1:20" s="29" customFormat="1" ht="15" customHeight="1">
      <c r="A316" s="3" t="s">
        <v>374</v>
      </c>
      <c r="B316" s="28" t="s">
        <v>33</v>
      </c>
      <c r="C316" s="43" t="s">
        <v>366</v>
      </c>
      <c r="D316" s="1"/>
      <c r="E316" s="392">
        <f>E317</f>
        <v>105</v>
      </c>
      <c r="G316" s="136"/>
      <c r="S316" s="136"/>
      <c r="T316" s="136"/>
    </row>
    <row r="317" spans="1:20" s="29" customFormat="1" ht="15" customHeight="1">
      <c r="A317" s="3" t="s">
        <v>283</v>
      </c>
      <c r="B317" s="28" t="s">
        <v>33</v>
      </c>
      <c r="C317" s="43" t="s">
        <v>366</v>
      </c>
      <c r="D317" s="1" t="s">
        <v>284</v>
      </c>
      <c r="E317" s="392">
        <v>105</v>
      </c>
      <c r="G317" s="136"/>
      <c r="S317" s="136"/>
      <c r="T317" s="136"/>
    </row>
    <row r="318" spans="1:20" s="110" customFormat="1" ht="15">
      <c r="A318" s="88" t="s">
        <v>92</v>
      </c>
      <c r="B318" s="90" t="s">
        <v>93</v>
      </c>
      <c r="C318" s="89"/>
      <c r="D318" s="89"/>
      <c r="E318" s="387">
        <f>E319+E325</f>
        <v>2220</v>
      </c>
      <c r="G318" s="137"/>
      <c r="S318" s="137"/>
      <c r="T318" s="137"/>
    </row>
    <row r="319" spans="1:20" s="110" customFormat="1" ht="15">
      <c r="A319" s="88" t="s">
        <v>49</v>
      </c>
      <c r="B319" s="90" t="s">
        <v>87</v>
      </c>
      <c r="C319" s="89"/>
      <c r="D319" s="89"/>
      <c r="E319" s="387">
        <f>E320</f>
        <v>1120</v>
      </c>
      <c r="G319" s="137"/>
      <c r="S319" s="137"/>
      <c r="T319" s="137"/>
    </row>
    <row r="320" spans="1:20" s="68" customFormat="1" ht="25.5">
      <c r="A320" s="23" t="s">
        <v>152</v>
      </c>
      <c r="B320" s="20" t="s">
        <v>87</v>
      </c>
      <c r="C320" s="21" t="s">
        <v>650</v>
      </c>
      <c r="D320" s="21"/>
      <c r="E320" s="368">
        <f>E321</f>
        <v>1120</v>
      </c>
      <c r="G320" s="146"/>
      <c r="O320" s="19"/>
      <c r="S320" s="146"/>
      <c r="T320" s="146"/>
    </row>
    <row r="321" spans="1:20" s="68" customFormat="1" ht="51">
      <c r="A321" s="25" t="s">
        <v>153</v>
      </c>
      <c r="B321" s="20" t="s">
        <v>87</v>
      </c>
      <c r="C321" s="21" t="s">
        <v>649</v>
      </c>
      <c r="D321" s="21"/>
      <c r="E321" s="368">
        <f>E323</f>
        <v>1120</v>
      </c>
      <c r="G321" s="146"/>
      <c r="O321" s="19"/>
      <c r="S321" s="146"/>
      <c r="T321" s="146"/>
    </row>
    <row r="322" spans="1:20" s="68" customFormat="1" ht="25.5">
      <c r="A322" s="25" t="s">
        <v>641</v>
      </c>
      <c r="B322" s="20" t="s">
        <v>87</v>
      </c>
      <c r="C322" s="21" t="s">
        <v>642</v>
      </c>
      <c r="D322" s="21"/>
      <c r="E322" s="368">
        <f>E323</f>
        <v>1120</v>
      </c>
      <c r="G322" s="146"/>
      <c r="O322" s="19"/>
      <c r="S322" s="146"/>
      <c r="T322" s="146"/>
    </row>
    <row r="323" spans="1:20" s="29" customFormat="1" ht="51">
      <c r="A323" s="3" t="s">
        <v>154</v>
      </c>
      <c r="B323" s="28" t="s">
        <v>87</v>
      </c>
      <c r="C323" s="1" t="s">
        <v>643</v>
      </c>
      <c r="D323" s="1"/>
      <c r="E323" s="392">
        <f>E324</f>
        <v>1120</v>
      </c>
      <c r="G323" s="136"/>
      <c r="S323" s="136"/>
      <c r="T323" s="136"/>
    </row>
    <row r="324" spans="1:20" s="29" customFormat="1" ht="27.75" customHeight="1">
      <c r="A324" s="3" t="s">
        <v>285</v>
      </c>
      <c r="B324" s="28" t="s">
        <v>87</v>
      </c>
      <c r="C324" s="1" t="s">
        <v>643</v>
      </c>
      <c r="D324" s="1" t="s">
        <v>286</v>
      </c>
      <c r="E324" s="392">
        <v>1120</v>
      </c>
      <c r="G324" s="136"/>
      <c r="S324" s="136"/>
      <c r="T324" s="136"/>
    </row>
    <row r="325" spans="1:20" s="110" customFormat="1" ht="15">
      <c r="A325" s="88" t="s">
        <v>80</v>
      </c>
      <c r="B325" s="90" t="s">
        <v>79</v>
      </c>
      <c r="C325" s="89"/>
      <c r="D325" s="89"/>
      <c r="E325" s="387">
        <f>E330+E326</f>
        <v>1100</v>
      </c>
      <c r="G325" s="137"/>
      <c r="S325" s="137"/>
      <c r="T325" s="137"/>
    </row>
    <row r="326" spans="1:5" ht="12.75" hidden="1">
      <c r="A326" s="23" t="s">
        <v>119</v>
      </c>
      <c r="B326" s="65" t="s">
        <v>79</v>
      </c>
      <c r="C326" s="40" t="s">
        <v>29</v>
      </c>
      <c r="D326" s="40"/>
      <c r="E326" s="389">
        <f>E327</f>
        <v>0</v>
      </c>
    </row>
    <row r="327" spans="1:5" ht="12.75" hidden="1">
      <c r="A327" s="25" t="s">
        <v>86</v>
      </c>
      <c r="B327" s="65" t="s">
        <v>79</v>
      </c>
      <c r="C327" s="21" t="s">
        <v>83</v>
      </c>
      <c r="D327" s="21"/>
      <c r="E327" s="368">
        <f>E328</f>
        <v>0</v>
      </c>
    </row>
    <row r="328" spans="1:20" s="19" customFormat="1" ht="25.5" hidden="1">
      <c r="A328" s="46" t="s">
        <v>214</v>
      </c>
      <c r="B328" s="65" t="s">
        <v>79</v>
      </c>
      <c r="C328" s="36" t="s">
        <v>213</v>
      </c>
      <c r="D328" s="36"/>
      <c r="E328" s="390">
        <f>E329</f>
        <v>0</v>
      </c>
      <c r="G328" s="134"/>
      <c r="S328" s="134"/>
      <c r="T328" s="134"/>
    </row>
    <row r="329" spans="1:20" s="19" customFormat="1" ht="39" hidden="1">
      <c r="A329" s="46" t="s">
        <v>215</v>
      </c>
      <c r="B329" s="65" t="s">
        <v>79</v>
      </c>
      <c r="C329" s="36" t="s">
        <v>213</v>
      </c>
      <c r="D329" s="38">
        <v>314</v>
      </c>
      <c r="E329" s="390"/>
      <c r="G329" s="134"/>
      <c r="S329" s="134"/>
      <c r="T329" s="134"/>
    </row>
    <row r="330" spans="1:20" s="68" customFormat="1" ht="51">
      <c r="A330" s="23" t="s">
        <v>150</v>
      </c>
      <c r="B330" s="65" t="s">
        <v>79</v>
      </c>
      <c r="C330" s="21" t="s">
        <v>644</v>
      </c>
      <c r="D330" s="21"/>
      <c r="E330" s="368">
        <f>E331+E359</f>
        <v>1100</v>
      </c>
      <c r="G330" s="146"/>
      <c r="O330" s="19"/>
      <c r="S330" s="146"/>
      <c r="T330" s="146"/>
    </row>
    <row r="331" spans="1:20" s="68" customFormat="1" ht="89.25">
      <c r="A331" s="25" t="s">
        <v>744</v>
      </c>
      <c r="B331" s="65" t="s">
        <v>79</v>
      </c>
      <c r="C331" s="21" t="s">
        <v>646</v>
      </c>
      <c r="D331" s="21"/>
      <c r="E331" s="368">
        <f>E333</f>
        <v>1000</v>
      </c>
      <c r="G331" s="146"/>
      <c r="O331" s="19"/>
      <c r="S331" s="146"/>
      <c r="T331" s="146"/>
    </row>
    <row r="332" spans="1:20" s="68" customFormat="1" ht="38.25">
      <c r="A332" s="25" t="s">
        <v>647</v>
      </c>
      <c r="B332" s="65" t="s">
        <v>79</v>
      </c>
      <c r="C332" s="21" t="s">
        <v>645</v>
      </c>
      <c r="D332" s="21"/>
      <c r="E332" s="368">
        <f>E333</f>
        <v>1000</v>
      </c>
      <c r="G332" s="146"/>
      <c r="O332" s="19"/>
      <c r="S332" s="146"/>
      <c r="T332" s="146"/>
    </row>
    <row r="333" spans="1:20" s="29" customFormat="1" ht="18" customHeight="1">
      <c r="A333" s="30" t="s">
        <v>743</v>
      </c>
      <c r="B333" s="66" t="s">
        <v>79</v>
      </c>
      <c r="C333" s="1" t="s">
        <v>648</v>
      </c>
      <c r="D333" s="1"/>
      <c r="E333" s="392">
        <f>E335</f>
        <v>1000</v>
      </c>
      <c r="G333" s="136"/>
      <c r="S333" s="136"/>
      <c r="T333" s="136"/>
    </row>
    <row r="334" spans="1:20" s="62" customFormat="1" ht="12" customHeight="1" hidden="1">
      <c r="A334" s="31" t="s">
        <v>37</v>
      </c>
      <c r="B334" s="66" t="s">
        <v>79</v>
      </c>
      <c r="C334" s="1" t="s">
        <v>151</v>
      </c>
      <c r="D334" s="1" t="s">
        <v>74</v>
      </c>
      <c r="E334" s="392"/>
      <c r="G334" s="145"/>
      <c r="S334" s="145"/>
      <c r="T334" s="145"/>
    </row>
    <row r="335" spans="1:20" s="62" customFormat="1" ht="16.5" customHeight="1">
      <c r="A335" s="3" t="s">
        <v>285</v>
      </c>
      <c r="B335" s="66" t="s">
        <v>79</v>
      </c>
      <c r="C335" s="1" t="s">
        <v>648</v>
      </c>
      <c r="D335" s="1" t="s">
        <v>286</v>
      </c>
      <c r="E335" s="392">
        <v>1000</v>
      </c>
      <c r="G335" s="145"/>
      <c r="S335" s="145"/>
      <c r="T335" s="145"/>
    </row>
    <row r="336" spans="1:20" s="29" customFormat="1" ht="25.5" hidden="1">
      <c r="A336" s="30" t="s">
        <v>246</v>
      </c>
      <c r="B336" s="66" t="s">
        <v>79</v>
      </c>
      <c r="C336" s="1" t="s">
        <v>245</v>
      </c>
      <c r="D336" s="1"/>
      <c r="E336" s="392">
        <f>E337+E338</f>
        <v>0</v>
      </c>
      <c r="S336" s="136"/>
      <c r="T336" s="136"/>
    </row>
    <row r="337" spans="1:20" s="62" customFormat="1" ht="12.75" hidden="1">
      <c r="A337" s="31" t="s">
        <v>37</v>
      </c>
      <c r="B337" s="66" t="s">
        <v>79</v>
      </c>
      <c r="C337" s="1" t="s">
        <v>151</v>
      </c>
      <c r="D337" s="1" t="s">
        <v>74</v>
      </c>
      <c r="E337" s="392"/>
      <c r="S337" s="145"/>
      <c r="T337" s="145"/>
    </row>
    <row r="338" spans="1:20" s="62" customFormat="1" ht="28.5" customHeight="1" hidden="1">
      <c r="A338" s="3" t="s">
        <v>603</v>
      </c>
      <c r="B338" s="66" t="s">
        <v>79</v>
      </c>
      <c r="C338" s="1" t="s">
        <v>245</v>
      </c>
      <c r="D338" s="1" t="s">
        <v>286</v>
      </c>
      <c r="E338" s="392"/>
      <c r="S338" s="145"/>
      <c r="T338" s="145"/>
    </row>
    <row r="339" spans="1:20" s="29" customFormat="1" ht="39" hidden="1">
      <c r="A339" s="30" t="s">
        <v>262</v>
      </c>
      <c r="B339" s="66" t="s">
        <v>79</v>
      </c>
      <c r="C339" s="1" t="s">
        <v>247</v>
      </c>
      <c r="D339" s="1"/>
      <c r="E339" s="392">
        <f>E340+E341</f>
        <v>0</v>
      </c>
      <c r="S339" s="136"/>
      <c r="T339" s="136"/>
    </row>
    <row r="340" spans="1:20" s="62" customFormat="1" ht="12.75" hidden="1">
      <c r="A340" s="31" t="s">
        <v>37</v>
      </c>
      <c r="B340" s="66" t="s">
        <v>79</v>
      </c>
      <c r="C340" s="1" t="s">
        <v>151</v>
      </c>
      <c r="D340" s="1" t="s">
        <v>74</v>
      </c>
      <c r="E340" s="392"/>
      <c r="S340" s="145"/>
      <c r="T340" s="145"/>
    </row>
    <row r="341" spans="1:20" s="62" customFormat="1" ht="28.5" customHeight="1" hidden="1">
      <c r="A341" s="3" t="s">
        <v>603</v>
      </c>
      <c r="B341" s="66" t="s">
        <v>79</v>
      </c>
      <c r="C341" s="1" t="s">
        <v>247</v>
      </c>
      <c r="D341" s="1" t="s">
        <v>286</v>
      </c>
      <c r="E341" s="392"/>
      <c r="S341" s="145"/>
      <c r="T341" s="145"/>
    </row>
    <row r="342" spans="1:20" s="29" customFormat="1" ht="25.5" hidden="1">
      <c r="A342" s="30" t="s">
        <v>249</v>
      </c>
      <c r="B342" s="66" t="s">
        <v>79</v>
      </c>
      <c r="C342" s="1" t="s">
        <v>248</v>
      </c>
      <c r="D342" s="1"/>
      <c r="E342" s="392">
        <f>E343+E344</f>
        <v>0</v>
      </c>
      <c r="S342" s="136"/>
      <c r="T342" s="136"/>
    </row>
    <row r="343" spans="1:20" s="62" customFormat="1" ht="12.75" hidden="1">
      <c r="A343" s="31" t="s">
        <v>37</v>
      </c>
      <c r="B343" s="66" t="s">
        <v>79</v>
      </c>
      <c r="C343" s="1" t="s">
        <v>151</v>
      </c>
      <c r="D343" s="1" t="s">
        <v>74</v>
      </c>
      <c r="E343" s="392"/>
      <c r="S343" s="145"/>
      <c r="T343" s="145"/>
    </row>
    <row r="344" spans="1:20" s="62" customFormat="1" ht="12.75" hidden="1">
      <c r="A344" s="31" t="s">
        <v>212</v>
      </c>
      <c r="B344" s="66" t="s">
        <v>79</v>
      </c>
      <c r="C344" s="1" t="s">
        <v>248</v>
      </c>
      <c r="D344" s="1" t="s">
        <v>286</v>
      </c>
      <c r="E344" s="392"/>
      <c r="S344" s="145"/>
      <c r="T344" s="145"/>
    </row>
    <row r="345" spans="1:20" s="101" customFormat="1" ht="14.25" hidden="1">
      <c r="A345" s="88" t="s">
        <v>104</v>
      </c>
      <c r="B345" s="90" t="s">
        <v>101</v>
      </c>
      <c r="C345" s="89"/>
      <c r="D345" s="89"/>
      <c r="E345" s="387">
        <f>E346</f>
        <v>0</v>
      </c>
      <c r="G345" s="135"/>
      <c r="S345" s="135"/>
      <c r="T345" s="135"/>
    </row>
    <row r="346" spans="1:20" s="101" customFormat="1" ht="14.25" hidden="1">
      <c r="A346" s="88" t="s">
        <v>36</v>
      </c>
      <c r="B346" s="90" t="s">
        <v>35</v>
      </c>
      <c r="C346" s="89"/>
      <c r="D346" s="89"/>
      <c r="E346" s="387">
        <f>E347+E351</f>
        <v>0</v>
      </c>
      <c r="G346" s="135"/>
      <c r="S346" s="135"/>
      <c r="T346" s="135"/>
    </row>
    <row r="347" spans="1:20" s="63" customFormat="1" ht="25.5" hidden="1">
      <c r="A347" s="23" t="s">
        <v>155</v>
      </c>
      <c r="B347" s="20" t="s">
        <v>35</v>
      </c>
      <c r="C347" s="21" t="s">
        <v>30</v>
      </c>
      <c r="D347" s="21"/>
      <c r="E347" s="368">
        <f>E348</f>
        <v>0</v>
      </c>
      <c r="G347" s="140"/>
      <c r="O347" s="29"/>
      <c r="S347" s="140"/>
      <c r="T347" s="140"/>
    </row>
    <row r="348" spans="1:20" s="63" customFormat="1" ht="39" hidden="1">
      <c r="A348" s="25" t="s">
        <v>156</v>
      </c>
      <c r="B348" s="20" t="s">
        <v>35</v>
      </c>
      <c r="C348" s="21" t="s">
        <v>31</v>
      </c>
      <c r="D348" s="21"/>
      <c r="E348" s="368">
        <f>E349</f>
        <v>0</v>
      </c>
      <c r="G348" s="140"/>
      <c r="O348" s="29"/>
      <c r="S348" s="140"/>
      <c r="T348" s="140"/>
    </row>
    <row r="349" spans="1:20" s="29" customFormat="1" ht="51.75" hidden="1">
      <c r="A349" s="31" t="s">
        <v>271</v>
      </c>
      <c r="B349" s="28" t="s">
        <v>35</v>
      </c>
      <c r="C349" s="1" t="s">
        <v>203</v>
      </c>
      <c r="D349" s="1"/>
      <c r="E349" s="392">
        <f>E350</f>
        <v>0</v>
      </c>
      <c r="G349" s="136"/>
      <c r="S349" s="136"/>
      <c r="T349" s="136"/>
    </row>
    <row r="350" spans="1:20" s="29" customFormat="1" ht="25.5" hidden="1">
      <c r="A350" s="31" t="s">
        <v>273</v>
      </c>
      <c r="B350" s="28" t="s">
        <v>35</v>
      </c>
      <c r="C350" s="1" t="s">
        <v>203</v>
      </c>
      <c r="D350" s="36">
        <v>240</v>
      </c>
      <c r="E350" s="392">
        <f>2200-600-100-299-1201</f>
        <v>0</v>
      </c>
      <c r="G350" s="136"/>
      <c r="S350" s="136"/>
      <c r="T350" s="136"/>
    </row>
    <row r="351" spans="1:20" s="29" customFormat="1" ht="12.75" hidden="1">
      <c r="A351" s="23" t="s">
        <v>119</v>
      </c>
      <c r="B351" s="65" t="s">
        <v>35</v>
      </c>
      <c r="C351" s="40" t="s">
        <v>29</v>
      </c>
      <c r="D351" s="21"/>
      <c r="E351" s="368">
        <f>E352</f>
        <v>0</v>
      </c>
      <c r="S351" s="136"/>
      <c r="T351" s="136"/>
    </row>
    <row r="352" spans="1:20" s="29" customFormat="1" ht="12.75" hidden="1">
      <c r="A352" s="25" t="s">
        <v>86</v>
      </c>
      <c r="B352" s="65" t="s">
        <v>35</v>
      </c>
      <c r="C352" s="21" t="s">
        <v>83</v>
      </c>
      <c r="D352" s="1"/>
      <c r="E352" s="392">
        <f>E353+E355+E357</f>
        <v>0</v>
      </c>
      <c r="S352" s="136"/>
      <c r="T352" s="136"/>
    </row>
    <row r="353" spans="1:20" s="29" customFormat="1" ht="12.75" hidden="1">
      <c r="A353" s="31" t="s">
        <v>232</v>
      </c>
      <c r="B353" s="66" t="s">
        <v>35</v>
      </c>
      <c r="C353" s="1" t="s">
        <v>231</v>
      </c>
      <c r="D353" s="1"/>
      <c r="E353" s="392">
        <f>E354</f>
        <v>0</v>
      </c>
      <c r="S353" s="136"/>
      <c r="T353" s="136"/>
    </row>
    <row r="354" spans="1:20" s="29" customFormat="1" ht="25.5" hidden="1">
      <c r="A354" s="31" t="s">
        <v>52</v>
      </c>
      <c r="B354" s="66" t="s">
        <v>35</v>
      </c>
      <c r="C354" s="1" t="s">
        <v>231</v>
      </c>
      <c r="D354" s="1" t="s">
        <v>72</v>
      </c>
      <c r="E354" s="392"/>
      <c r="S354" s="136"/>
      <c r="T354" s="136"/>
    </row>
    <row r="355" spans="1:20" s="29" customFormat="1" ht="12.75" hidden="1">
      <c r="A355" s="31" t="s">
        <v>242</v>
      </c>
      <c r="B355" s="66" t="s">
        <v>35</v>
      </c>
      <c r="C355" s="1" t="s">
        <v>235</v>
      </c>
      <c r="D355" s="1"/>
      <c r="E355" s="392">
        <f>E356</f>
        <v>0</v>
      </c>
      <c r="S355" s="136"/>
      <c r="T355" s="136"/>
    </row>
    <row r="356" spans="1:20" s="29" customFormat="1" ht="25.5" hidden="1">
      <c r="A356" s="31" t="s">
        <v>52</v>
      </c>
      <c r="B356" s="66" t="s">
        <v>35</v>
      </c>
      <c r="C356" s="1" t="s">
        <v>235</v>
      </c>
      <c r="D356" s="1" t="s">
        <v>72</v>
      </c>
      <c r="E356" s="392"/>
      <c r="S356" s="136"/>
      <c r="T356" s="136"/>
    </row>
    <row r="357" spans="1:20" s="29" customFormat="1" ht="39" hidden="1">
      <c r="A357" s="31" t="s">
        <v>265</v>
      </c>
      <c r="B357" s="66" t="s">
        <v>35</v>
      </c>
      <c r="C357" s="1" t="s">
        <v>256</v>
      </c>
      <c r="D357" s="1"/>
      <c r="E357" s="392">
        <f>E358</f>
        <v>0</v>
      </c>
      <c r="S357" s="136"/>
      <c r="T357" s="136"/>
    </row>
    <row r="358" spans="1:20" s="29" customFormat="1" ht="25.5" hidden="1">
      <c r="A358" s="31" t="s">
        <v>52</v>
      </c>
      <c r="B358" s="66" t="s">
        <v>35</v>
      </c>
      <c r="C358" s="1" t="s">
        <v>256</v>
      </c>
      <c r="D358" s="1" t="s">
        <v>72</v>
      </c>
      <c r="E358" s="392"/>
      <c r="F358" s="155"/>
      <c r="S358" s="136"/>
      <c r="T358" s="136"/>
    </row>
    <row r="359" spans="1:20" s="68" customFormat="1" ht="89.25">
      <c r="A359" s="25" t="s">
        <v>729</v>
      </c>
      <c r="B359" s="65" t="s">
        <v>79</v>
      </c>
      <c r="C359" s="21" t="s">
        <v>726</v>
      </c>
      <c r="D359" s="21"/>
      <c r="E359" s="368">
        <f>E361</f>
        <v>100</v>
      </c>
      <c r="G359" s="146"/>
      <c r="O359" s="19"/>
      <c r="S359" s="146"/>
      <c r="T359" s="146"/>
    </row>
    <row r="360" spans="1:20" s="68" customFormat="1" ht="38.25">
      <c r="A360" s="25" t="s">
        <v>730</v>
      </c>
      <c r="B360" s="65" t="s">
        <v>79</v>
      </c>
      <c r="C360" s="21" t="s">
        <v>727</v>
      </c>
      <c r="D360" s="21"/>
      <c r="E360" s="368">
        <f>E361</f>
        <v>100</v>
      </c>
      <c r="G360" s="146"/>
      <c r="O360" s="19"/>
      <c r="S360" s="146"/>
      <c r="T360" s="146"/>
    </row>
    <row r="361" spans="1:20" s="29" customFormat="1" ht="21" customHeight="1">
      <c r="A361" s="30" t="s">
        <v>743</v>
      </c>
      <c r="B361" s="66" t="s">
        <v>79</v>
      </c>
      <c r="C361" s="1" t="s">
        <v>728</v>
      </c>
      <c r="D361" s="1"/>
      <c r="E361" s="392">
        <f>E363</f>
        <v>100</v>
      </c>
      <c r="G361" s="136"/>
      <c r="S361" s="136"/>
      <c r="T361" s="136"/>
    </row>
    <row r="362" spans="1:20" s="62" customFormat="1" ht="12" customHeight="1" hidden="1">
      <c r="A362" s="31" t="s">
        <v>37</v>
      </c>
      <c r="B362" s="66" t="s">
        <v>79</v>
      </c>
      <c r="C362" s="1" t="s">
        <v>151</v>
      </c>
      <c r="D362" s="1" t="s">
        <v>74</v>
      </c>
      <c r="E362" s="392"/>
      <c r="G362" s="145"/>
      <c r="S362" s="145"/>
      <c r="T362" s="145"/>
    </row>
    <row r="363" spans="1:20" s="62" customFormat="1" ht="16.5" customHeight="1">
      <c r="A363" s="3" t="s">
        <v>285</v>
      </c>
      <c r="B363" s="66" t="s">
        <v>79</v>
      </c>
      <c r="C363" s="1" t="s">
        <v>728</v>
      </c>
      <c r="D363" s="1" t="s">
        <v>286</v>
      </c>
      <c r="E363" s="392">
        <v>100</v>
      </c>
      <c r="G363" s="145"/>
      <c r="S363" s="145"/>
      <c r="T363" s="145"/>
    </row>
    <row r="364" spans="1:20" s="29" customFormat="1" ht="13.5" hidden="1">
      <c r="A364" s="88" t="s">
        <v>105</v>
      </c>
      <c r="B364" s="65" t="s">
        <v>102</v>
      </c>
      <c r="C364" s="117"/>
      <c r="D364" s="1"/>
      <c r="E364" s="387">
        <f>E365</f>
        <v>0</v>
      </c>
      <c r="F364" s="155"/>
      <c r="S364" s="136"/>
      <c r="T364" s="136"/>
    </row>
    <row r="365" spans="1:20" s="29" customFormat="1" ht="13.5" hidden="1">
      <c r="A365" s="88" t="s">
        <v>82</v>
      </c>
      <c r="B365" s="65" t="s">
        <v>81</v>
      </c>
      <c r="C365" s="117"/>
      <c r="D365" s="1"/>
      <c r="E365" s="387">
        <f>E366</f>
        <v>0</v>
      </c>
      <c r="F365" s="155"/>
      <c r="S365" s="136"/>
      <c r="T365" s="136"/>
    </row>
    <row r="366" spans="1:5" ht="12.75" hidden="1">
      <c r="A366" s="23" t="s">
        <v>119</v>
      </c>
      <c r="B366" s="65" t="s">
        <v>81</v>
      </c>
      <c r="C366" s="51" t="s">
        <v>621</v>
      </c>
      <c r="D366" s="54"/>
      <c r="E366" s="394">
        <f>E367</f>
        <v>0</v>
      </c>
    </row>
    <row r="367" spans="1:5" ht="12.75" hidden="1">
      <c r="A367" s="25" t="s">
        <v>86</v>
      </c>
      <c r="B367" s="65" t="s">
        <v>81</v>
      </c>
      <c r="C367" s="51" t="s">
        <v>620</v>
      </c>
      <c r="D367" s="54"/>
      <c r="E367" s="394">
        <f>E368</f>
        <v>0</v>
      </c>
    </row>
    <row r="368" spans="1:5" ht="12.75" hidden="1">
      <c r="A368" s="25" t="s">
        <v>86</v>
      </c>
      <c r="B368" s="65" t="s">
        <v>81</v>
      </c>
      <c r="C368" s="51" t="s">
        <v>619</v>
      </c>
      <c r="D368" s="54"/>
      <c r="E368" s="394">
        <f>E370</f>
        <v>0</v>
      </c>
    </row>
    <row r="369" spans="1:5" ht="32.25" customHeight="1" hidden="1">
      <c r="A369" s="31" t="s">
        <v>293</v>
      </c>
      <c r="B369" s="66" t="s">
        <v>81</v>
      </c>
      <c r="C369" s="43" t="s">
        <v>160</v>
      </c>
      <c r="D369" s="36">
        <v>810</v>
      </c>
      <c r="E369" s="369"/>
    </row>
    <row r="370" spans="1:5" ht="39" hidden="1">
      <c r="A370" s="52" t="s">
        <v>317</v>
      </c>
      <c r="B370" s="66" t="s">
        <v>81</v>
      </c>
      <c r="C370" s="43" t="s">
        <v>640</v>
      </c>
      <c r="D370" s="54"/>
      <c r="E370" s="369">
        <f>E371</f>
        <v>0</v>
      </c>
    </row>
    <row r="371" spans="1:5" ht="30.75" customHeight="1" hidden="1">
      <c r="A371" s="31" t="s">
        <v>274</v>
      </c>
      <c r="B371" s="66" t="s">
        <v>81</v>
      </c>
      <c r="C371" s="43" t="s">
        <v>640</v>
      </c>
      <c r="D371" s="36">
        <v>240</v>
      </c>
      <c r="E371" s="369">
        <v>0</v>
      </c>
    </row>
    <row r="372" spans="1:5" ht="12.75">
      <c r="A372" s="493" t="s">
        <v>32</v>
      </c>
      <c r="B372" s="494"/>
      <c r="C372" s="494"/>
      <c r="D372" s="495"/>
      <c r="E372" s="389">
        <f>E11+E83+E92+E111+E153+E285+E318+E345+E366</f>
        <v>202515.26709</v>
      </c>
    </row>
    <row r="373" ht="12.75"/>
    <row r="374" spans="4:5" ht="12.75" hidden="1">
      <c r="D374" s="172"/>
      <c r="E374" s="398"/>
    </row>
    <row r="375" spans="4:5" ht="12.75" hidden="1">
      <c r="D375" s="172"/>
      <c r="E375" s="398"/>
    </row>
    <row r="376" spans="4:5" ht="12.75">
      <c r="D376" s="172"/>
      <c r="E376" s="399"/>
    </row>
    <row r="377" spans="4:8" ht="12.75">
      <c r="D377" s="172"/>
      <c r="E377" s="399"/>
      <c r="H377" s="130"/>
    </row>
    <row r="378" spans="4:5" ht="12.75">
      <c r="D378" s="172"/>
      <c r="E378" s="399"/>
    </row>
    <row r="379" spans="4:5" ht="12.75">
      <c r="D379" s="172"/>
      <c r="E379" s="399"/>
    </row>
    <row r="380" spans="4:5" ht="12.75">
      <c r="D380" s="172"/>
      <c r="E380" s="399"/>
    </row>
    <row r="381" spans="4:5" ht="12.75">
      <c r="D381" s="172"/>
      <c r="E381" s="399"/>
    </row>
    <row r="382" spans="4:5" ht="12.75">
      <c r="D382" s="172"/>
      <c r="E382" s="399"/>
    </row>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sheetData>
  <sheetProtection/>
  <autoFilter ref="A10:E372"/>
  <mergeCells count="2">
    <mergeCell ref="A7:E7"/>
    <mergeCell ref="A372:D372"/>
  </mergeCells>
  <printOptions/>
  <pageMargins left="0.5118110236220472" right="0" top="0" bottom="0" header="0" footer="0"/>
  <pageSetup fitToHeight="0" horizontalDpi="600" verticalDpi="6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C251"/>
  <sheetViews>
    <sheetView zoomScalePageLayoutView="0" workbookViewId="0" topLeftCell="A1">
      <selection activeCell="C5" sqref="C5"/>
    </sheetView>
  </sheetViews>
  <sheetFormatPr defaultColWidth="10.00390625" defaultRowHeight="15"/>
  <cols>
    <col min="1" max="1" width="5.421875" style="295" customWidth="1"/>
    <col min="2" max="2" width="10.57421875" style="316" customWidth="1"/>
    <col min="3" max="3" width="70.8515625" style="295" customWidth="1"/>
    <col min="4" max="16384" width="10.00390625" style="295" customWidth="1"/>
  </cols>
  <sheetData>
    <row r="1" spans="2:3" ht="13.5">
      <c r="B1" s="296"/>
      <c r="C1" s="297" t="s">
        <v>68</v>
      </c>
    </row>
    <row r="2" spans="2:3" ht="13.5">
      <c r="B2" s="296"/>
      <c r="C2" s="298" t="s">
        <v>67</v>
      </c>
    </row>
    <row r="3" spans="2:3" ht="12.75">
      <c r="B3" s="296"/>
      <c r="C3" s="114" t="s">
        <v>131</v>
      </c>
    </row>
    <row r="4" spans="2:3" ht="12.75">
      <c r="B4" s="296"/>
      <c r="C4" s="266" t="s">
        <v>379</v>
      </c>
    </row>
    <row r="5" spans="1:3" ht="13.5">
      <c r="A5" s="299"/>
      <c r="B5" s="299"/>
      <c r="C5" s="300" t="s">
        <v>578</v>
      </c>
    </row>
    <row r="6" spans="1:3" ht="12.75">
      <c r="A6" s="296"/>
      <c r="B6" s="301"/>
      <c r="C6" s="301"/>
    </row>
    <row r="7" spans="2:3" ht="12.75">
      <c r="B7" s="302"/>
      <c r="C7" s="200"/>
    </row>
    <row r="8" spans="1:3" s="303" customFormat="1" ht="24" customHeight="1">
      <c r="A8" s="496" t="s">
        <v>748</v>
      </c>
      <c r="B8" s="496"/>
      <c r="C8" s="496"/>
    </row>
    <row r="9" spans="1:3" s="303" customFormat="1" ht="21.75" customHeight="1">
      <c r="A9" s="497"/>
      <c r="B9" s="497"/>
      <c r="C9" s="497"/>
    </row>
    <row r="10" spans="1:3" ht="13.5" thickBot="1">
      <c r="A10" s="200"/>
      <c r="B10" s="302"/>
      <c r="C10" s="200"/>
    </row>
    <row r="11" spans="1:3" s="305" customFormat="1" ht="28.5" thickBot="1">
      <c r="A11" s="304" t="s">
        <v>579</v>
      </c>
      <c r="B11" s="304" t="s">
        <v>580</v>
      </c>
      <c r="C11" s="304" t="s">
        <v>66</v>
      </c>
    </row>
    <row r="12" spans="1:3" s="309" customFormat="1" ht="15">
      <c r="A12" s="306"/>
      <c r="B12" s="307"/>
      <c r="C12" s="308"/>
    </row>
    <row r="13" spans="1:3" s="309" customFormat="1" ht="15">
      <c r="A13" s="306"/>
      <c r="B13" s="307"/>
      <c r="C13" s="308"/>
    </row>
    <row r="14" spans="1:3" s="309" customFormat="1" ht="36.75" customHeight="1">
      <c r="A14" s="306" t="s">
        <v>581</v>
      </c>
      <c r="B14" s="307">
        <v>116</v>
      </c>
      <c r="C14" s="310" t="s">
        <v>582</v>
      </c>
    </row>
    <row r="15" spans="1:3" s="309" customFormat="1" ht="22.5" customHeight="1" thickBot="1">
      <c r="A15" s="311"/>
      <c r="B15" s="312"/>
      <c r="C15" s="313"/>
    </row>
    <row r="16" spans="2:3" s="309" customFormat="1" ht="15">
      <c r="B16" s="314"/>
      <c r="C16" s="315"/>
    </row>
    <row r="17" spans="2:3" s="309" customFormat="1" ht="15">
      <c r="B17" s="314"/>
      <c r="C17" s="315"/>
    </row>
    <row r="18" spans="2:3" s="309" customFormat="1" ht="15">
      <c r="B18" s="314"/>
      <c r="C18" s="315"/>
    </row>
    <row r="19" spans="2:3" s="309" customFormat="1" ht="15">
      <c r="B19" s="314"/>
      <c r="C19" s="315"/>
    </row>
    <row r="20" spans="2:3" s="309" customFormat="1" ht="15">
      <c r="B20" s="314"/>
      <c r="C20" s="315"/>
    </row>
    <row r="21" spans="2:3" s="309" customFormat="1" ht="15">
      <c r="B21" s="314"/>
      <c r="C21" s="315"/>
    </row>
    <row r="22" spans="2:3" s="309" customFormat="1" ht="15">
      <c r="B22" s="314"/>
      <c r="C22" s="315"/>
    </row>
    <row r="23" spans="2:3" s="309" customFormat="1" ht="15">
      <c r="B23" s="314"/>
      <c r="C23" s="315"/>
    </row>
    <row r="24" spans="2:3" s="309" customFormat="1" ht="15">
      <c r="B24" s="314"/>
      <c r="C24" s="315"/>
    </row>
    <row r="25" spans="2:3" s="309" customFormat="1" ht="15">
      <c r="B25" s="314"/>
      <c r="C25" s="315"/>
    </row>
    <row r="26" spans="2:3" s="309" customFormat="1" ht="15">
      <c r="B26" s="314"/>
      <c r="C26" s="315"/>
    </row>
    <row r="27" spans="2:3" s="309" customFormat="1" ht="15">
      <c r="B27" s="314"/>
      <c r="C27" s="315"/>
    </row>
    <row r="28" spans="2:3" s="309" customFormat="1" ht="15">
      <c r="B28" s="314"/>
      <c r="C28" s="315"/>
    </row>
    <row r="29" spans="2:3" s="309" customFormat="1" ht="15">
      <c r="B29" s="314"/>
      <c r="C29" s="315"/>
    </row>
    <row r="30" spans="2:3" s="309" customFormat="1" ht="15">
      <c r="B30" s="314"/>
      <c r="C30" s="315"/>
    </row>
    <row r="31" spans="2:3" s="309" customFormat="1" ht="15">
      <c r="B31" s="314"/>
      <c r="C31" s="315"/>
    </row>
    <row r="32" spans="2:3" s="309" customFormat="1" ht="15">
      <c r="B32" s="314"/>
      <c r="C32" s="315"/>
    </row>
    <row r="33" spans="2:3" s="309" customFormat="1" ht="15">
      <c r="B33" s="314"/>
      <c r="C33" s="315"/>
    </row>
    <row r="34" spans="2:3" s="309" customFormat="1" ht="15">
      <c r="B34" s="314"/>
      <c r="C34" s="315"/>
    </row>
    <row r="35" spans="2:3" s="309" customFormat="1" ht="15">
      <c r="B35" s="314"/>
      <c r="C35" s="315"/>
    </row>
    <row r="36" spans="2:3" s="309" customFormat="1" ht="15">
      <c r="B36" s="314"/>
      <c r="C36" s="315"/>
    </row>
    <row r="37" spans="2:3" s="309" customFormat="1" ht="15">
      <c r="B37" s="314"/>
      <c r="C37" s="315"/>
    </row>
    <row r="38" spans="2:3" s="309" customFormat="1" ht="15">
      <c r="B38" s="314"/>
      <c r="C38" s="315"/>
    </row>
    <row r="39" spans="2:3" s="309" customFormat="1" ht="15">
      <c r="B39" s="314"/>
      <c r="C39" s="315"/>
    </row>
    <row r="40" spans="2:3" s="309" customFormat="1" ht="15">
      <c r="B40" s="314"/>
      <c r="C40" s="315"/>
    </row>
    <row r="41" spans="2:3" s="309" customFormat="1" ht="15">
      <c r="B41" s="314"/>
      <c r="C41" s="315"/>
    </row>
    <row r="42" spans="2:3" s="309" customFormat="1" ht="15">
      <c r="B42" s="314"/>
      <c r="C42" s="315"/>
    </row>
    <row r="43" spans="2:3" s="309" customFormat="1" ht="15">
      <c r="B43" s="314"/>
      <c r="C43" s="315"/>
    </row>
    <row r="44" spans="2:3" s="309" customFormat="1" ht="15">
      <c r="B44" s="314"/>
      <c r="C44" s="315"/>
    </row>
    <row r="45" spans="2:3" s="309" customFormat="1" ht="15">
      <c r="B45" s="314"/>
      <c r="C45" s="315"/>
    </row>
    <row r="46" spans="2:3" s="309" customFormat="1" ht="15">
      <c r="B46" s="314"/>
      <c r="C46" s="315"/>
    </row>
    <row r="47" spans="2:3" s="309" customFormat="1" ht="15">
      <c r="B47" s="314"/>
      <c r="C47" s="315"/>
    </row>
    <row r="48" spans="2:3" s="309" customFormat="1" ht="15">
      <c r="B48" s="314"/>
      <c r="C48" s="315"/>
    </row>
    <row r="49" spans="2:3" s="309" customFormat="1" ht="15">
      <c r="B49" s="314"/>
      <c r="C49" s="315"/>
    </row>
    <row r="50" spans="2:3" s="309" customFormat="1" ht="15">
      <c r="B50" s="314"/>
      <c r="C50" s="315"/>
    </row>
    <row r="51" spans="2:3" s="309" customFormat="1" ht="15">
      <c r="B51" s="314"/>
      <c r="C51" s="315"/>
    </row>
    <row r="52" spans="2:3" s="309" customFormat="1" ht="15">
      <c r="B52" s="314"/>
      <c r="C52" s="315"/>
    </row>
    <row r="53" spans="2:3" s="309" customFormat="1" ht="15">
      <c r="B53" s="314"/>
      <c r="C53" s="315"/>
    </row>
    <row r="54" spans="2:3" s="309" customFormat="1" ht="15">
      <c r="B54" s="314"/>
      <c r="C54" s="315"/>
    </row>
    <row r="55" spans="2:3" s="309" customFormat="1" ht="15">
      <c r="B55" s="314"/>
      <c r="C55" s="315"/>
    </row>
    <row r="56" spans="2:3" s="309" customFormat="1" ht="15">
      <c r="B56" s="314"/>
      <c r="C56" s="315"/>
    </row>
    <row r="57" spans="2:3" s="309" customFormat="1" ht="15">
      <c r="B57" s="314"/>
      <c r="C57" s="315"/>
    </row>
    <row r="58" spans="2:3" s="309" customFormat="1" ht="15">
      <c r="B58" s="314"/>
      <c r="C58" s="315"/>
    </row>
    <row r="59" spans="2:3" s="309" customFormat="1" ht="15">
      <c r="B59" s="314"/>
      <c r="C59" s="315"/>
    </row>
    <row r="60" spans="2:3" s="309" customFormat="1" ht="15">
      <c r="B60" s="314"/>
      <c r="C60" s="315"/>
    </row>
    <row r="61" spans="2:3" s="309" customFormat="1" ht="15">
      <c r="B61" s="314"/>
      <c r="C61" s="315"/>
    </row>
    <row r="62" spans="2:3" s="309" customFormat="1" ht="15">
      <c r="B62" s="314"/>
      <c r="C62" s="315"/>
    </row>
    <row r="63" spans="2:3" s="309" customFormat="1" ht="15">
      <c r="B63" s="314"/>
      <c r="C63" s="315"/>
    </row>
    <row r="64" spans="2:3" s="309" customFormat="1" ht="15">
      <c r="B64" s="314"/>
      <c r="C64" s="315"/>
    </row>
    <row r="65" spans="2:3" s="309" customFormat="1" ht="15">
      <c r="B65" s="314"/>
      <c r="C65" s="315"/>
    </row>
    <row r="66" spans="2:3" s="309" customFormat="1" ht="15">
      <c r="B66" s="314"/>
      <c r="C66" s="315"/>
    </row>
    <row r="67" spans="2:3" s="309" customFormat="1" ht="15">
      <c r="B67" s="314"/>
      <c r="C67" s="315"/>
    </row>
    <row r="68" spans="2:3" s="309" customFormat="1" ht="15">
      <c r="B68" s="314"/>
      <c r="C68" s="315"/>
    </row>
    <row r="69" spans="2:3" s="309" customFormat="1" ht="15">
      <c r="B69" s="314"/>
      <c r="C69" s="315"/>
    </row>
    <row r="70" spans="2:3" s="309" customFormat="1" ht="15">
      <c r="B70" s="314"/>
      <c r="C70" s="315"/>
    </row>
    <row r="71" spans="2:3" s="309" customFormat="1" ht="15">
      <c r="B71" s="314"/>
      <c r="C71" s="315"/>
    </row>
    <row r="72" spans="2:3" s="309" customFormat="1" ht="15">
      <c r="B72" s="314"/>
      <c r="C72" s="315"/>
    </row>
    <row r="73" spans="2:3" s="309" customFormat="1" ht="15">
      <c r="B73" s="314"/>
      <c r="C73" s="315"/>
    </row>
    <row r="74" spans="2:3" s="309" customFormat="1" ht="15">
      <c r="B74" s="314"/>
      <c r="C74" s="315"/>
    </row>
    <row r="75" spans="2:3" s="309" customFormat="1" ht="15">
      <c r="B75" s="314"/>
      <c r="C75" s="315"/>
    </row>
    <row r="76" spans="2:3" s="309" customFormat="1" ht="15">
      <c r="B76" s="314"/>
      <c r="C76" s="315"/>
    </row>
    <row r="77" spans="2:3" s="309" customFormat="1" ht="15">
      <c r="B77" s="314"/>
      <c r="C77" s="315"/>
    </row>
    <row r="78" spans="2:3" s="309" customFormat="1" ht="15">
      <c r="B78" s="314"/>
      <c r="C78" s="315"/>
    </row>
    <row r="79" spans="2:3" s="309" customFormat="1" ht="15">
      <c r="B79" s="314"/>
      <c r="C79" s="315"/>
    </row>
    <row r="80" spans="2:3" s="309" customFormat="1" ht="15">
      <c r="B80" s="314"/>
      <c r="C80" s="315"/>
    </row>
    <row r="81" spans="2:3" s="309" customFormat="1" ht="15">
      <c r="B81" s="314"/>
      <c r="C81" s="315"/>
    </row>
    <row r="82" spans="2:3" s="309" customFormat="1" ht="15">
      <c r="B82" s="314"/>
      <c r="C82" s="315"/>
    </row>
    <row r="83" spans="2:3" s="309" customFormat="1" ht="15">
      <c r="B83" s="314"/>
      <c r="C83" s="315"/>
    </row>
    <row r="84" spans="2:3" s="309" customFormat="1" ht="15">
      <c r="B84" s="314"/>
      <c r="C84" s="315"/>
    </row>
    <row r="85" spans="2:3" ht="12.75">
      <c r="B85" s="302"/>
      <c r="C85" s="200"/>
    </row>
    <row r="86" spans="2:3" ht="12.75">
      <c r="B86" s="302"/>
      <c r="C86" s="200"/>
    </row>
    <row r="87" spans="2:3" ht="12.75">
      <c r="B87" s="302"/>
      <c r="C87" s="200"/>
    </row>
    <row r="88" spans="2:3" ht="12.75">
      <c r="B88" s="302"/>
      <c r="C88" s="200"/>
    </row>
    <row r="89" spans="2:3" ht="12.75">
      <c r="B89" s="302"/>
      <c r="C89" s="200"/>
    </row>
    <row r="90" spans="2:3" ht="12.75">
      <c r="B90" s="302"/>
      <c r="C90" s="200"/>
    </row>
    <row r="91" spans="2:3" ht="12.75">
      <c r="B91" s="302"/>
      <c r="C91" s="200"/>
    </row>
    <row r="92" spans="2:3" ht="12.75">
      <c r="B92" s="302"/>
      <c r="C92" s="200"/>
    </row>
    <row r="93" spans="2:3" ht="12.75">
      <c r="B93" s="302"/>
      <c r="C93" s="200"/>
    </row>
    <row r="94" spans="2:3" ht="12.75">
      <c r="B94" s="302"/>
      <c r="C94" s="200"/>
    </row>
    <row r="95" spans="2:3" ht="12.75">
      <c r="B95" s="302"/>
      <c r="C95" s="200"/>
    </row>
    <row r="96" spans="2:3" ht="12.75">
      <c r="B96" s="302"/>
      <c r="C96" s="200"/>
    </row>
    <row r="97" spans="2:3" ht="12.75">
      <c r="B97" s="302"/>
      <c r="C97" s="200"/>
    </row>
    <row r="98" spans="2:3" ht="12.75">
      <c r="B98" s="302"/>
      <c r="C98" s="200"/>
    </row>
    <row r="99" spans="2:3" ht="12.75">
      <c r="B99" s="302"/>
      <c r="C99" s="200"/>
    </row>
    <row r="100" spans="2:3" ht="12.75">
      <c r="B100" s="302"/>
      <c r="C100" s="200"/>
    </row>
    <row r="101" spans="2:3" ht="12.75">
      <c r="B101" s="302"/>
      <c r="C101" s="200"/>
    </row>
    <row r="102" spans="2:3" ht="12.75">
      <c r="B102" s="302"/>
      <c r="C102" s="200"/>
    </row>
    <row r="103" spans="2:3" ht="12.75">
      <c r="B103" s="302"/>
      <c r="C103" s="200"/>
    </row>
    <row r="104" spans="2:3" ht="12.75">
      <c r="B104" s="302"/>
      <c r="C104" s="200"/>
    </row>
    <row r="105" spans="2:3" ht="12.75">
      <c r="B105" s="302"/>
      <c r="C105" s="200"/>
    </row>
    <row r="106" spans="2:3" ht="12.75">
      <c r="B106" s="302"/>
      <c r="C106" s="200"/>
    </row>
    <row r="107" spans="2:3" ht="12.75">
      <c r="B107" s="302"/>
      <c r="C107" s="200"/>
    </row>
    <row r="108" spans="2:3" ht="12.75">
      <c r="B108" s="302"/>
      <c r="C108" s="200"/>
    </row>
    <row r="109" spans="2:3" ht="12.75">
      <c r="B109" s="302"/>
      <c r="C109" s="200"/>
    </row>
    <row r="110" spans="2:3" ht="12.75">
      <c r="B110" s="302"/>
      <c r="C110" s="200"/>
    </row>
    <row r="111" spans="2:3" ht="12.75">
      <c r="B111" s="302"/>
      <c r="C111" s="200"/>
    </row>
    <row r="112" spans="2:3" ht="12.75">
      <c r="B112" s="302"/>
      <c r="C112" s="200"/>
    </row>
    <row r="113" spans="2:3" ht="12.75">
      <c r="B113" s="302"/>
      <c r="C113" s="200"/>
    </row>
    <row r="114" spans="2:3" ht="12.75">
      <c r="B114" s="302"/>
      <c r="C114" s="200"/>
    </row>
    <row r="115" spans="2:3" ht="12.75">
      <c r="B115" s="302"/>
      <c r="C115" s="200"/>
    </row>
    <row r="116" spans="2:3" ht="12.75">
      <c r="B116" s="302"/>
      <c r="C116" s="200"/>
    </row>
    <row r="117" spans="2:3" ht="12.75">
      <c r="B117" s="302"/>
      <c r="C117" s="200"/>
    </row>
    <row r="118" spans="2:3" ht="12.75">
      <c r="B118" s="302"/>
      <c r="C118" s="200"/>
    </row>
    <row r="119" spans="2:3" ht="12.75">
      <c r="B119" s="302"/>
      <c r="C119" s="200"/>
    </row>
    <row r="120" spans="2:3" ht="12.75">
      <c r="B120" s="302"/>
      <c r="C120" s="200"/>
    </row>
    <row r="121" spans="2:3" ht="12.75">
      <c r="B121" s="302"/>
      <c r="C121" s="200"/>
    </row>
    <row r="122" spans="2:3" ht="12.75">
      <c r="B122" s="302"/>
      <c r="C122" s="200"/>
    </row>
    <row r="123" spans="2:3" ht="12.75">
      <c r="B123" s="302"/>
      <c r="C123" s="200"/>
    </row>
    <row r="124" spans="2:3" ht="12.75">
      <c r="B124" s="302"/>
      <c r="C124" s="200"/>
    </row>
    <row r="125" spans="2:3" ht="12.75">
      <c r="B125" s="302"/>
      <c r="C125" s="200"/>
    </row>
    <row r="126" spans="2:3" ht="12.75">
      <c r="B126" s="302"/>
      <c r="C126" s="200"/>
    </row>
    <row r="127" spans="2:3" ht="12.75">
      <c r="B127" s="302"/>
      <c r="C127" s="200"/>
    </row>
    <row r="128" spans="2:3" ht="12.75">
      <c r="B128" s="302"/>
      <c r="C128" s="200"/>
    </row>
    <row r="129" spans="2:3" ht="12.75">
      <c r="B129" s="302"/>
      <c r="C129" s="200"/>
    </row>
    <row r="130" spans="2:3" ht="12.75">
      <c r="B130" s="302"/>
      <c r="C130" s="200"/>
    </row>
    <row r="131" spans="2:3" ht="12.75">
      <c r="B131" s="302"/>
      <c r="C131" s="200"/>
    </row>
    <row r="132" spans="2:3" ht="12.75">
      <c r="B132" s="302"/>
      <c r="C132" s="200"/>
    </row>
    <row r="133" spans="2:3" ht="12.75">
      <c r="B133" s="302"/>
      <c r="C133" s="200"/>
    </row>
    <row r="134" spans="2:3" ht="12.75">
      <c r="B134" s="302"/>
      <c r="C134" s="200"/>
    </row>
    <row r="135" spans="2:3" ht="12.75">
      <c r="B135" s="302"/>
      <c r="C135" s="200"/>
    </row>
    <row r="136" spans="2:3" ht="12.75">
      <c r="B136" s="302"/>
      <c r="C136" s="200"/>
    </row>
    <row r="137" spans="2:3" ht="12.75">
      <c r="B137" s="302"/>
      <c r="C137" s="200"/>
    </row>
    <row r="138" spans="2:3" ht="12.75">
      <c r="B138" s="302"/>
      <c r="C138" s="200"/>
    </row>
    <row r="139" spans="2:3" ht="12.75">
      <c r="B139" s="302"/>
      <c r="C139" s="200"/>
    </row>
    <row r="140" spans="2:3" ht="12.75">
      <c r="B140" s="302"/>
      <c r="C140" s="200"/>
    </row>
    <row r="141" spans="2:3" ht="12.75">
      <c r="B141" s="302"/>
      <c r="C141" s="200"/>
    </row>
    <row r="142" spans="2:3" ht="12.75">
      <c r="B142" s="302"/>
      <c r="C142" s="200"/>
    </row>
    <row r="143" spans="2:3" ht="12.75">
      <c r="B143" s="302"/>
      <c r="C143" s="200"/>
    </row>
    <row r="144" spans="2:3" ht="12.75">
      <c r="B144" s="302"/>
      <c r="C144" s="200"/>
    </row>
    <row r="145" spans="2:3" ht="12.75">
      <c r="B145" s="302"/>
      <c r="C145" s="200"/>
    </row>
    <row r="146" spans="2:3" ht="12.75">
      <c r="B146" s="302"/>
      <c r="C146" s="200"/>
    </row>
    <row r="147" spans="2:3" ht="12.75">
      <c r="B147" s="302"/>
      <c r="C147" s="200"/>
    </row>
    <row r="148" spans="2:3" ht="12.75">
      <c r="B148" s="302"/>
      <c r="C148" s="200"/>
    </row>
    <row r="149" spans="2:3" ht="12.75">
      <c r="B149" s="302"/>
      <c r="C149" s="200"/>
    </row>
    <row r="150" spans="2:3" ht="12.75">
      <c r="B150" s="302"/>
      <c r="C150" s="200"/>
    </row>
    <row r="151" spans="2:3" ht="12.75">
      <c r="B151" s="302"/>
      <c r="C151" s="200"/>
    </row>
    <row r="152" spans="2:3" ht="12.75">
      <c r="B152" s="302"/>
      <c r="C152" s="200"/>
    </row>
    <row r="153" spans="2:3" ht="12.75">
      <c r="B153" s="302"/>
      <c r="C153" s="200"/>
    </row>
    <row r="154" spans="2:3" ht="12.75">
      <c r="B154" s="302"/>
      <c r="C154" s="200"/>
    </row>
    <row r="155" spans="2:3" ht="12.75">
      <c r="B155" s="302"/>
      <c r="C155" s="200"/>
    </row>
    <row r="156" spans="2:3" ht="12.75">
      <c r="B156" s="302"/>
      <c r="C156" s="200"/>
    </row>
    <row r="157" spans="2:3" ht="12.75">
      <c r="B157" s="302"/>
      <c r="C157" s="200"/>
    </row>
    <row r="158" spans="2:3" ht="12.75">
      <c r="B158" s="302"/>
      <c r="C158" s="200"/>
    </row>
    <row r="159" spans="2:3" ht="12.75">
      <c r="B159" s="302"/>
      <c r="C159" s="200"/>
    </row>
    <row r="160" spans="2:3" ht="12.75">
      <c r="B160" s="302"/>
      <c r="C160" s="200"/>
    </row>
    <row r="161" spans="2:3" ht="12.75">
      <c r="B161" s="302"/>
      <c r="C161" s="200"/>
    </row>
    <row r="162" spans="2:3" ht="12.75">
      <c r="B162" s="302"/>
      <c r="C162" s="200"/>
    </row>
    <row r="163" spans="2:3" ht="12.75">
      <c r="B163" s="302"/>
      <c r="C163" s="200"/>
    </row>
    <row r="164" spans="2:3" ht="12.75">
      <c r="B164" s="302"/>
      <c r="C164" s="200"/>
    </row>
    <row r="165" spans="2:3" ht="12.75">
      <c r="B165" s="302"/>
      <c r="C165" s="200"/>
    </row>
    <row r="166" spans="2:3" ht="12.75">
      <c r="B166" s="302"/>
      <c r="C166" s="200"/>
    </row>
    <row r="167" spans="2:3" ht="12.75">
      <c r="B167" s="302"/>
      <c r="C167" s="200"/>
    </row>
    <row r="168" spans="2:3" ht="12.75">
      <c r="B168" s="302"/>
      <c r="C168" s="200"/>
    </row>
    <row r="169" spans="2:3" ht="12.75">
      <c r="B169" s="302"/>
      <c r="C169" s="200"/>
    </row>
    <row r="170" spans="2:3" ht="12.75">
      <c r="B170" s="302"/>
      <c r="C170" s="200"/>
    </row>
    <row r="171" spans="2:3" ht="12.75">
      <c r="B171" s="302"/>
      <c r="C171" s="200"/>
    </row>
    <row r="172" spans="2:3" ht="12.75">
      <c r="B172" s="302"/>
      <c r="C172" s="200"/>
    </row>
    <row r="173" spans="2:3" ht="12.75">
      <c r="B173" s="302"/>
      <c r="C173" s="200"/>
    </row>
    <row r="174" spans="2:3" ht="12.75">
      <c r="B174" s="302"/>
      <c r="C174" s="200"/>
    </row>
    <row r="175" spans="2:3" ht="12.75">
      <c r="B175" s="302"/>
      <c r="C175" s="200"/>
    </row>
    <row r="176" spans="2:3" ht="12.75">
      <c r="B176" s="302"/>
      <c r="C176" s="200"/>
    </row>
    <row r="177" spans="2:3" ht="12.75">
      <c r="B177" s="302"/>
      <c r="C177" s="200"/>
    </row>
    <row r="178" spans="2:3" ht="12.75">
      <c r="B178" s="302"/>
      <c r="C178" s="200"/>
    </row>
    <row r="179" spans="2:3" ht="12.75">
      <c r="B179" s="302"/>
      <c r="C179" s="200"/>
    </row>
    <row r="180" spans="2:3" ht="12.75">
      <c r="B180" s="302"/>
      <c r="C180" s="200"/>
    </row>
    <row r="181" spans="2:3" ht="12.75">
      <c r="B181" s="302"/>
      <c r="C181" s="200"/>
    </row>
    <row r="182" spans="2:3" ht="12.75">
      <c r="B182" s="302"/>
      <c r="C182" s="200"/>
    </row>
    <row r="183" spans="2:3" ht="12.75">
      <c r="B183" s="302"/>
      <c r="C183" s="200"/>
    </row>
    <row r="184" spans="2:3" ht="12.75">
      <c r="B184" s="302"/>
      <c r="C184" s="200"/>
    </row>
    <row r="185" spans="2:3" ht="12.75">
      <c r="B185" s="302"/>
      <c r="C185" s="200"/>
    </row>
    <row r="186" spans="2:3" ht="12.75">
      <c r="B186" s="302"/>
      <c r="C186" s="200"/>
    </row>
    <row r="187" spans="2:3" ht="12.75">
      <c r="B187" s="302"/>
      <c r="C187" s="200"/>
    </row>
    <row r="188" spans="2:3" ht="12.75">
      <c r="B188" s="302"/>
      <c r="C188" s="200"/>
    </row>
    <row r="189" spans="2:3" ht="12.75">
      <c r="B189" s="302"/>
      <c r="C189" s="200"/>
    </row>
    <row r="190" spans="2:3" ht="12.75">
      <c r="B190" s="302"/>
      <c r="C190" s="200"/>
    </row>
    <row r="191" spans="2:3" ht="12.75">
      <c r="B191" s="302"/>
      <c r="C191" s="200"/>
    </row>
    <row r="192" spans="2:3" ht="12.75">
      <c r="B192" s="302"/>
      <c r="C192" s="200"/>
    </row>
    <row r="193" spans="2:3" ht="12.75">
      <c r="B193" s="302"/>
      <c r="C193" s="200"/>
    </row>
    <row r="194" spans="2:3" ht="12.75">
      <c r="B194" s="302"/>
      <c r="C194" s="200"/>
    </row>
    <row r="195" spans="2:3" ht="12.75">
      <c r="B195" s="302"/>
      <c r="C195" s="200"/>
    </row>
    <row r="196" spans="2:3" ht="12.75">
      <c r="B196" s="302"/>
      <c r="C196" s="200"/>
    </row>
    <row r="197" spans="2:3" ht="12.75">
      <c r="B197" s="302"/>
      <c r="C197" s="200"/>
    </row>
    <row r="198" spans="2:3" ht="12.75">
      <c r="B198" s="302"/>
      <c r="C198" s="200"/>
    </row>
    <row r="199" spans="2:3" ht="12.75">
      <c r="B199" s="302"/>
      <c r="C199" s="200"/>
    </row>
    <row r="200" spans="2:3" ht="12.75">
      <c r="B200" s="302"/>
      <c r="C200" s="200"/>
    </row>
    <row r="201" spans="2:3" ht="12.75">
      <c r="B201" s="302"/>
      <c r="C201" s="200"/>
    </row>
    <row r="202" spans="2:3" ht="12.75">
      <c r="B202" s="302"/>
      <c r="C202" s="200"/>
    </row>
    <row r="203" spans="2:3" ht="12.75">
      <c r="B203" s="302"/>
      <c r="C203" s="200"/>
    </row>
    <row r="204" spans="2:3" ht="12.75">
      <c r="B204" s="302"/>
      <c r="C204" s="200"/>
    </row>
    <row r="205" spans="2:3" ht="12.75">
      <c r="B205" s="302"/>
      <c r="C205" s="200"/>
    </row>
    <row r="206" spans="2:3" ht="12.75">
      <c r="B206" s="302"/>
      <c r="C206" s="200"/>
    </row>
    <row r="207" spans="2:3" ht="12.75">
      <c r="B207" s="302"/>
      <c r="C207" s="200"/>
    </row>
    <row r="208" spans="2:3" ht="12.75">
      <c r="B208" s="302"/>
      <c r="C208" s="200"/>
    </row>
    <row r="209" spans="2:3" ht="12.75">
      <c r="B209" s="302"/>
      <c r="C209" s="200"/>
    </row>
    <row r="210" spans="2:3" ht="12.75">
      <c r="B210" s="302"/>
      <c r="C210" s="200"/>
    </row>
    <row r="211" spans="2:3" ht="12.75">
      <c r="B211" s="302"/>
      <c r="C211" s="200"/>
    </row>
    <row r="212" spans="2:3" ht="12.75">
      <c r="B212" s="302"/>
      <c r="C212" s="200"/>
    </row>
    <row r="213" spans="2:3" ht="12.75">
      <c r="B213" s="302"/>
      <c r="C213" s="200"/>
    </row>
    <row r="214" spans="2:3" ht="12.75">
      <c r="B214" s="302"/>
      <c r="C214" s="200"/>
    </row>
    <row r="215" spans="2:3" ht="12.75">
      <c r="B215" s="302"/>
      <c r="C215" s="200"/>
    </row>
    <row r="216" spans="2:3" ht="12.75">
      <c r="B216" s="302"/>
      <c r="C216" s="200"/>
    </row>
    <row r="217" spans="2:3" ht="12.75">
      <c r="B217" s="302"/>
      <c r="C217" s="200"/>
    </row>
    <row r="218" spans="2:3" ht="12.75">
      <c r="B218" s="302"/>
      <c r="C218" s="200"/>
    </row>
    <row r="219" spans="2:3" ht="12.75">
      <c r="B219" s="302"/>
      <c r="C219" s="200"/>
    </row>
    <row r="220" spans="2:3" ht="12.75">
      <c r="B220" s="302"/>
      <c r="C220" s="200"/>
    </row>
    <row r="221" spans="2:3" ht="12.75">
      <c r="B221" s="302"/>
      <c r="C221" s="200"/>
    </row>
    <row r="222" spans="2:3" ht="12.75">
      <c r="B222" s="302"/>
      <c r="C222" s="200"/>
    </row>
    <row r="223" spans="2:3" ht="12.75">
      <c r="B223" s="302"/>
      <c r="C223" s="200"/>
    </row>
    <row r="224" spans="2:3" ht="12.75">
      <c r="B224" s="302"/>
      <c r="C224" s="200"/>
    </row>
    <row r="225" spans="2:3" ht="12.75">
      <c r="B225" s="302"/>
      <c r="C225" s="200"/>
    </row>
    <row r="226" spans="2:3" ht="12.75">
      <c r="B226" s="302"/>
      <c r="C226" s="200"/>
    </row>
    <row r="227" spans="2:3" ht="12.75">
      <c r="B227" s="302"/>
      <c r="C227" s="200"/>
    </row>
    <row r="228" spans="2:3" ht="12.75">
      <c r="B228" s="302"/>
      <c r="C228" s="200"/>
    </row>
    <row r="229" spans="2:3" ht="12.75">
      <c r="B229" s="302"/>
      <c r="C229" s="200"/>
    </row>
    <row r="230" spans="2:3" ht="12.75">
      <c r="B230" s="302"/>
      <c r="C230" s="200"/>
    </row>
    <row r="231" spans="2:3" ht="12.75">
      <c r="B231" s="302"/>
      <c r="C231" s="200"/>
    </row>
    <row r="232" spans="2:3" ht="12.75">
      <c r="B232" s="302"/>
      <c r="C232" s="200"/>
    </row>
    <row r="233" spans="2:3" ht="12.75">
      <c r="B233" s="302"/>
      <c r="C233" s="200"/>
    </row>
    <row r="234" spans="2:3" ht="12.75">
      <c r="B234" s="302"/>
      <c r="C234" s="200"/>
    </row>
    <row r="235" spans="2:3" ht="12.75">
      <c r="B235" s="302"/>
      <c r="C235" s="200"/>
    </row>
    <row r="236" spans="2:3" ht="12.75">
      <c r="B236" s="302"/>
      <c r="C236" s="200"/>
    </row>
    <row r="237" spans="2:3" ht="12.75">
      <c r="B237" s="302"/>
      <c r="C237" s="200"/>
    </row>
    <row r="238" spans="2:3" ht="12.75">
      <c r="B238" s="302"/>
      <c r="C238" s="200"/>
    </row>
    <row r="239" spans="2:3" ht="12.75">
      <c r="B239" s="302"/>
      <c r="C239" s="200"/>
    </row>
    <row r="240" spans="2:3" ht="12.75">
      <c r="B240" s="302"/>
      <c r="C240" s="200"/>
    </row>
    <row r="241" spans="2:3" ht="12.75">
      <c r="B241" s="302"/>
      <c r="C241" s="200"/>
    </row>
    <row r="242" spans="2:3" ht="12.75">
      <c r="B242" s="302"/>
      <c r="C242" s="200"/>
    </row>
    <row r="243" spans="2:3" ht="12.75">
      <c r="B243" s="302"/>
      <c r="C243" s="200"/>
    </row>
    <row r="244" spans="2:3" ht="12.75">
      <c r="B244" s="302"/>
      <c r="C244" s="200"/>
    </row>
    <row r="245" spans="2:3" ht="12.75">
      <c r="B245" s="302"/>
      <c r="C245" s="200"/>
    </row>
    <row r="246" spans="2:3" ht="12.75">
      <c r="B246" s="302"/>
      <c r="C246" s="200"/>
    </row>
    <row r="247" spans="2:3" ht="12.75">
      <c r="B247" s="302"/>
      <c r="C247" s="200"/>
    </row>
    <row r="248" spans="2:3" ht="12.75">
      <c r="B248" s="302"/>
      <c r="C248" s="200"/>
    </row>
    <row r="249" spans="2:3" ht="12.75">
      <c r="B249" s="302"/>
      <c r="C249" s="200"/>
    </row>
    <row r="250" spans="2:3" ht="12.75">
      <c r="B250" s="302"/>
      <c r="C250" s="200"/>
    </row>
    <row r="251" ht="12.75">
      <c r="B251" s="302"/>
    </row>
  </sheetData>
  <sheetProtection/>
  <mergeCells count="1">
    <mergeCell ref="A8:C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U382"/>
  <sheetViews>
    <sheetView view="pageBreakPreview" zoomScale="84" zoomScaleNormal="85" zoomScaleSheetLayoutView="84" zoomScalePageLayoutView="75" workbookViewId="0" topLeftCell="A1">
      <selection activeCell="F5" sqref="F5"/>
    </sheetView>
  </sheetViews>
  <sheetFormatPr defaultColWidth="9.140625" defaultRowHeight="15"/>
  <cols>
    <col min="1" max="1" width="71.421875" style="58" customWidth="1"/>
    <col min="2" max="2" width="7.421875" style="58" customWidth="1"/>
    <col min="3" max="3" width="7.421875" style="19" customWidth="1"/>
    <col min="4" max="4" width="13.421875" style="19" customWidth="1"/>
    <col min="5" max="5" width="5.57421875" style="19" customWidth="1"/>
    <col min="6" max="6" width="13.57421875" style="386" customWidth="1"/>
    <col min="7" max="7" width="4.42187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421875" style="18" hidden="1" customWidth="1"/>
    <col min="20" max="20" width="10.421875" style="131" customWidth="1"/>
    <col min="21" max="21" width="8.8515625" style="131" customWidth="1"/>
    <col min="22" max="16384" width="8.8515625" style="18" customWidth="1"/>
  </cols>
  <sheetData>
    <row r="1" ht="12.75">
      <c r="F1" s="383" t="s">
        <v>68</v>
      </c>
    </row>
    <row r="2" ht="12.75">
      <c r="F2" s="383" t="s">
        <v>67</v>
      </c>
    </row>
    <row r="3" ht="12.75">
      <c r="F3" s="384" t="s">
        <v>131</v>
      </c>
    </row>
    <row r="4" ht="12.75">
      <c r="F4" s="384" t="s">
        <v>379</v>
      </c>
    </row>
    <row r="5" ht="12.75">
      <c r="F5" s="383" t="s">
        <v>292</v>
      </c>
    </row>
    <row r="6" ht="12.75">
      <c r="F6" s="385"/>
    </row>
    <row r="7" spans="1:21" s="111" customFormat="1" ht="47.25" customHeight="1">
      <c r="A7" s="492" t="s">
        <v>749</v>
      </c>
      <c r="B7" s="492"/>
      <c r="C7" s="492"/>
      <c r="D7" s="492"/>
      <c r="E7" s="492"/>
      <c r="F7" s="492"/>
      <c r="G7" s="492"/>
      <c r="H7" s="492"/>
      <c r="I7" s="492"/>
      <c r="J7" s="492"/>
      <c r="T7" s="132"/>
      <c r="U7" s="132"/>
    </row>
    <row r="8" ht="9" customHeight="1"/>
    <row r="9" spans="1:21" s="22" customFormat="1" ht="38.25">
      <c r="A9" s="20" t="s">
        <v>66</v>
      </c>
      <c r="B9" s="165"/>
      <c r="C9" s="20" t="s">
        <v>63</v>
      </c>
      <c r="D9" s="21" t="s">
        <v>65</v>
      </c>
      <c r="E9" s="21" t="s">
        <v>64</v>
      </c>
      <c r="F9" s="368" t="s">
        <v>62</v>
      </c>
      <c r="H9" s="133"/>
      <c r="T9" s="133"/>
      <c r="U9" s="133"/>
    </row>
    <row r="10" spans="1:21" s="19" customFormat="1" ht="25.5">
      <c r="A10" s="23"/>
      <c r="B10" s="125" t="s">
        <v>69</v>
      </c>
      <c r="C10" s="20"/>
      <c r="D10" s="21"/>
      <c r="E10" s="21"/>
      <c r="F10" s="368"/>
      <c r="H10" s="134"/>
      <c r="T10" s="134"/>
      <c r="U10" s="134"/>
    </row>
    <row r="11" spans="1:21" s="101" customFormat="1" ht="15">
      <c r="A11" s="88" t="s">
        <v>91</v>
      </c>
      <c r="B11" s="125" t="s">
        <v>207</v>
      </c>
      <c r="C11" s="90" t="s">
        <v>90</v>
      </c>
      <c r="D11" s="89"/>
      <c r="E11" s="89"/>
      <c r="F11" s="387">
        <f>F12+F18+F33+F44+F50+F38</f>
        <v>23130.213</v>
      </c>
      <c r="H11" s="135"/>
      <c r="T11" s="135"/>
      <c r="U11" s="135"/>
    </row>
    <row r="12" spans="1:21" s="101" customFormat="1" ht="42.75">
      <c r="A12" s="94" t="s">
        <v>59</v>
      </c>
      <c r="B12" s="407"/>
      <c r="C12" s="93" t="s">
        <v>58</v>
      </c>
      <c r="D12" s="109"/>
      <c r="E12" s="109"/>
      <c r="F12" s="388">
        <f>F13</f>
        <v>50</v>
      </c>
      <c r="H12" s="135"/>
      <c r="T12" s="135"/>
      <c r="U12" s="135"/>
    </row>
    <row r="13" spans="1:21" s="29" customFormat="1" ht="19.5" customHeight="1">
      <c r="A13" s="23" t="s">
        <v>158</v>
      </c>
      <c r="B13" s="408"/>
      <c r="C13" s="41" t="s">
        <v>58</v>
      </c>
      <c r="D13" s="40" t="s">
        <v>611</v>
      </c>
      <c r="E13" s="40"/>
      <c r="F13" s="389">
        <f>F14</f>
        <v>50</v>
      </c>
      <c r="H13" s="136"/>
      <c r="T13" s="136"/>
      <c r="U13" s="136"/>
    </row>
    <row r="14" spans="1:21" s="29" customFormat="1" ht="25.5">
      <c r="A14" s="25" t="s">
        <v>60</v>
      </c>
      <c r="B14" s="408"/>
      <c r="C14" s="41" t="s">
        <v>58</v>
      </c>
      <c r="D14" s="21" t="s">
        <v>612</v>
      </c>
      <c r="E14" s="21"/>
      <c r="F14" s="368">
        <f>F16</f>
        <v>50</v>
      </c>
      <c r="H14" s="136"/>
      <c r="T14" s="136"/>
      <c r="U14" s="136"/>
    </row>
    <row r="15" spans="1:21" s="29" customFormat="1" ht="25.5">
      <c r="A15" s="25" t="s">
        <v>86</v>
      </c>
      <c r="B15" s="408"/>
      <c r="C15" s="37" t="s">
        <v>58</v>
      </c>
      <c r="D15" s="36" t="s">
        <v>617</v>
      </c>
      <c r="E15" s="21"/>
      <c r="F15" s="368">
        <f>F16</f>
        <v>50</v>
      </c>
      <c r="H15" s="136"/>
      <c r="T15" s="136"/>
      <c r="U15" s="136"/>
    </row>
    <row r="16" spans="1:6" ht="25.5">
      <c r="A16" s="39" t="s">
        <v>44</v>
      </c>
      <c r="B16" s="408"/>
      <c r="C16" s="37" t="s">
        <v>58</v>
      </c>
      <c r="D16" s="36" t="s">
        <v>613</v>
      </c>
      <c r="E16" s="36"/>
      <c r="F16" s="390">
        <f>F17</f>
        <v>50</v>
      </c>
    </row>
    <row r="17" spans="1:6" ht="28.5" customHeight="1">
      <c r="A17" s="31" t="s">
        <v>274</v>
      </c>
      <c r="B17" s="408"/>
      <c r="C17" s="37" t="s">
        <v>58</v>
      </c>
      <c r="D17" s="36" t="s">
        <v>613</v>
      </c>
      <c r="E17" s="36">
        <v>240</v>
      </c>
      <c r="F17" s="390">
        <v>50</v>
      </c>
    </row>
    <row r="18" spans="1:21" s="110" customFormat="1" ht="57">
      <c r="A18" s="88" t="s">
        <v>51</v>
      </c>
      <c r="B18" s="408"/>
      <c r="C18" s="90" t="s">
        <v>50</v>
      </c>
      <c r="D18" s="89"/>
      <c r="E18" s="89"/>
      <c r="F18" s="387">
        <f>F19</f>
        <v>12487.178</v>
      </c>
      <c r="H18" s="137"/>
      <c r="T18" s="137"/>
      <c r="U18" s="137"/>
    </row>
    <row r="19" spans="1:20" ht="25.5">
      <c r="A19" s="23" t="s">
        <v>158</v>
      </c>
      <c r="B19" s="408"/>
      <c r="C19" s="20" t="s">
        <v>50</v>
      </c>
      <c r="D19" s="40" t="s">
        <v>611</v>
      </c>
      <c r="E19" s="40"/>
      <c r="F19" s="389">
        <f>F20+F24</f>
        <v>12487.178</v>
      </c>
      <c r="T19" s="136"/>
    </row>
    <row r="20" spans="1:20" ht="32.25" customHeight="1">
      <c r="A20" s="25" t="s">
        <v>61</v>
      </c>
      <c r="B20" s="408"/>
      <c r="C20" s="20" t="s">
        <v>50</v>
      </c>
      <c r="D20" s="21" t="s">
        <v>615</v>
      </c>
      <c r="E20" s="21"/>
      <c r="F20" s="368">
        <f>F22</f>
        <v>1586</v>
      </c>
      <c r="T20" s="136"/>
    </row>
    <row r="21" spans="1:20" ht="25.5">
      <c r="A21" s="25" t="s">
        <v>86</v>
      </c>
      <c r="B21" s="408"/>
      <c r="C21" s="20" t="s">
        <v>50</v>
      </c>
      <c r="D21" s="21" t="s">
        <v>614</v>
      </c>
      <c r="E21" s="21"/>
      <c r="F21" s="368">
        <f>F22</f>
        <v>1586</v>
      </c>
      <c r="T21" s="136"/>
    </row>
    <row r="22" spans="1:6" ht="39" customHeight="1">
      <c r="A22" s="33" t="s">
        <v>42</v>
      </c>
      <c r="B22" s="408"/>
      <c r="C22" s="28" t="s">
        <v>50</v>
      </c>
      <c r="D22" s="36" t="s">
        <v>616</v>
      </c>
      <c r="E22" s="36"/>
      <c r="F22" s="390">
        <f>F23</f>
        <v>1586</v>
      </c>
    </row>
    <row r="23" spans="1:6" ht="25.5">
      <c r="A23" s="39" t="s">
        <v>275</v>
      </c>
      <c r="B23" s="408"/>
      <c r="C23" s="28" t="s">
        <v>50</v>
      </c>
      <c r="D23" s="36" t="s">
        <v>616</v>
      </c>
      <c r="E23" s="36">
        <v>120</v>
      </c>
      <c r="F23" s="390">
        <f>1182+354+50</f>
        <v>1586</v>
      </c>
    </row>
    <row r="24" spans="1:6" ht="25.5">
      <c r="A24" s="25" t="s">
        <v>60</v>
      </c>
      <c r="B24" s="408"/>
      <c r="C24" s="20" t="s">
        <v>50</v>
      </c>
      <c r="D24" s="21" t="s">
        <v>612</v>
      </c>
      <c r="E24" s="21"/>
      <c r="F24" s="368">
        <f>F26+F28</f>
        <v>10901.178</v>
      </c>
    </row>
    <row r="25" spans="1:6" ht="25.5">
      <c r="A25" s="25" t="s">
        <v>86</v>
      </c>
      <c r="B25" s="408"/>
      <c r="C25" s="20" t="s">
        <v>50</v>
      </c>
      <c r="D25" s="21" t="s">
        <v>617</v>
      </c>
      <c r="E25" s="21"/>
      <c r="F25" s="368">
        <f>F26</f>
        <v>7546.226</v>
      </c>
    </row>
    <row r="26" spans="1:6" ht="38.25">
      <c r="A26" s="33" t="s">
        <v>43</v>
      </c>
      <c r="B26" s="408"/>
      <c r="C26" s="28" t="s">
        <v>50</v>
      </c>
      <c r="D26" s="36" t="s">
        <v>618</v>
      </c>
      <c r="E26" s="36"/>
      <c r="F26" s="390">
        <f>F27</f>
        <v>7546.226</v>
      </c>
    </row>
    <row r="27" spans="1:16" ht="25.5">
      <c r="A27" s="39" t="s">
        <v>275</v>
      </c>
      <c r="B27" s="408"/>
      <c r="C27" s="28" t="s">
        <v>50</v>
      </c>
      <c r="D27" s="36" t="s">
        <v>618</v>
      </c>
      <c r="E27" s="36">
        <v>120</v>
      </c>
      <c r="F27" s="390">
        <f>7221.226+325</f>
        <v>7546.226</v>
      </c>
      <c r="P27" s="112"/>
    </row>
    <row r="28" spans="1:16" ht="26.25" customHeight="1">
      <c r="A28" s="39" t="s">
        <v>44</v>
      </c>
      <c r="B28" s="408"/>
      <c r="C28" s="28" t="s">
        <v>50</v>
      </c>
      <c r="D28" s="36" t="s">
        <v>613</v>
      </c>
      <c r="E28" s="36"/>
      <c r="F28" s="390">
        <f>F29+F31+F32+F30</f>
        <v>3354.952</v>
      </c>
      <c r="P28" s="157"/>
    </row>
    <row r="29" spans="1:6" ht="12.75" hidden="1">
      <c r="A29" s="39" t="s">
        <v>275</v>
      </c>
      <c r="B29" s="408"/>
      <c r="C29" s="28" t="s">
        <v>50</v>
      </c>
      <c r="D29" s="36" t="s">
        <v>54</v>
      </c>
      <c r="E29" s="36">
        <v>120</v>
      </c>
      <c r="F29" s="390"/>
    </row>
    <row r="30" spans="1:7" ht="12.75" hidden="1">
      <c r="A30" s="34" t="s">
        <v>53</v>
      </c>
      <c r="B30" s="408"/>
      <c r="C30" s="28" t="s">
        <v>50</v>
      </c>
      <c r="D30" s="36" t="s">
        <v>54</v>
      </c>
      <c r="E30" s="36">
        <v>242</v>
      </c>
      <c r="F30" s="390">
        <v>0</v>
      </c>
      <c r="G30" s="112"/>
    </row>
    <row r="31" spans="1:16" ht="30" customHeight="1">
      <c r="A31" s="31" t="s">
        <v>274</v>
      </c>
      <c r="B31" s="408"/>
      <c r="C31" s="28" t="s">
        <v>50</v>
      </c>
      <c r="D31" s="36" t="s">
        <v>613</v>
      </c>
      <c r="E31" s="36">
        <v>240</v>
      </c>
      <c r="F31" s="390">
        <f>0.393*8664-50-20</f>
        <v>3334.952</v>
      </c>
      <c r="P31" s="158"/>
    </row>
    <row r="32" spans="1:6" ht="15.75" customHeight="1">
      <c r="A32" s="163" t="s">
        <v>278</v>
      </c>
      <c r="B32" s="408"/>
      <c r="C32" s="28" t="s">
        <v>50</v>
      </c>
      <c r="D32" s="36" t="s">
        <v>613</v>
      </c>
      <c r="E32" s="36">
        <v>850</v>
      </c>
      <c r="F32" s="390">
        <v>20</v>
      </c>
    </row>
    <row r="33" spans="1:21" s="105" customFormat="1" ht="18.75" customHeight="1" hidden="1">
      <c r="A33" s="94" t="s">
        <v>141</v>
      </c>
      <c r="B33" s="408"/>
      <c r="C33" s="91" t="s">
        <v>136</v>
      </c>
      <c r="D33" s="106"/>
      <c r="E33" s="106"/>
      <c r="F33" s="387">
        <f>F34</f>
        <v>0</v>
      </c>
      <c r="H33" s="139"/>
      <c r="P33" s="159"/>
      <c r="T33" s="139"/>
      <c r="U33" s="139"/>
    </row>
    <row r="34" spans="1:21" s="63" customFormat="1" ht="12.75" hidden="1">
      <c r="A34" s="23" t="s">
        <v>119</v>
      </c>
      <c r="B34" s="408"/>
      <c r="C34" s="65" t="s">
        <v>136</v>
      </c>
      <c r="D34" s="40" t="s">
        <v>29</v>
      </c>
      <c r="E34" s="40"/>
      <c r="F34" s="389">
        <f>F35</f>
        <v>0</v>
      </c>
      <c r="H34" s="140"/>
      <c r="P34" s="29"/>
      <c r="T34" s="140"/>
      <c r="U34" s="140"/>
    </row>
    <row r="35" spans="1:21" s="63" customFormat="1" ht="12.75" hidden="1">
      <c r="A35" s="23" t="s">
        <v>158</v>
      </c>
      <c r="B35" s="408"/>
      <c r="C35" s="65" t="s">
        <v>136</v>
      </c>
      <c r="D35" s="21" t="s">
        <v>142</v>
      </c>
      <c r="E35" s="21"/>
      <c r="F35" s="368">
        <f>F36</f>
        <v>0</v>
      </c>
      <c r="H35" s="140"/>
      <c r="P35" s="29"/>
      <c r="T35" s="140"/>
      <c r="U35" s="140"/>
    </row>
    <row r="36" spans="1:21" s="29" customFormat="1" ht="25.5" hidden="1">
      <c r="A36" s="39" t="s">
        <v>44</v>
      </c>
      <c r="B36" s="408"/>
      <c r="C36" s="66" t="s">
        <v>136</v>
      </c>
      <c r="D36" s="36" t="s">
        <v>157</v>
      </c>
      <c r="E36" s="36"/>
      <c r="F36" s="390">
        <f>F37</f>
        <v>0</v>
      </c>
      <c r="H36" s="136"/>
      <c r="T36" s="136"/>
      <c r="U36" s="136"/>
    </row>
    <row r="37" spans="1:21" s="29" customFormat="1" ht="25.5" hidden="1">
      <c r="A37" s="39" t="s">
        <v>52</v>
      </c>
      <c r="B37" s="408"/>
      <c r="C37" s="66" t="s">
        <v>136</v>
      </c>
      <c r="D37" s="36" t="s">
        <v>157</v>
      </c>
      <c r="E37" s="36">
        <v>244</v>
      </c>
      <c r="F37" s="390"/>
      <c r="H37" s="136"/>
      <c r="T37" s="136"/>
      <c r="U37" s="136"/>
    </row>
    <row r="38" spans="1:21" s="105" customFormat="1" ht="30.75" customHeight="1">
      <c r="A38" s="169" t="s">
        <v>295</v>
      </c>
      <c r="B38" s="408"/>
      <c r="C38" s="90" t="s">
        <v>294</v>
      </c>
      <c r="D38" s="95"/>
      <c r="E38" s="98"/>
      <c r="F38" s="391">
        <f>F39</f>
        <v>50.5</v>
      </c>
      <c r="H38" s="139"/>
      <c r="P38" s="159"/>
      <c r="T38" s="139"/>
      <c r="U38" s="139"/>
    </row>
    <row r="39" spans="1:21" s="26" customFormat="1" ht="25.5">
      <c r="A39" s="23" t="s">
        <v>119</v>
      </c>
      <c r="B39" s="408"/>
      <c r="C39" s="20" t="s">
        <v>294</v>
      </c>
      <c r="D39" s="60" t="s">
        <v>611</v>
      </c>
      <c r="E39" s="60"/>
      <c r="F39" s="368">
        <f>F40</f>
        <v>50.5</v>
      </c>
      <c r="H39" s="138"/>
      <c r="P39" s="62"/>
      <c r="T39" s="138"/>
      <c r="U39" s="138"/>
    </row>
    <row r="40" spans="1:21" s="26" customFormat="1" ht="25.5">
      <c r="A40" s="25" t="s">
        <v>86</v>
      </c>
      <c r="B40" s="408"/>
      <c r="C40" s="20" t="s">
        <v>294</v>
      </c>
      <c r="D40" s="61" t="s">
        <v>612</v>
      </c>
      <c r="E40" s="61"/>
      <c r="F40" s="368">
        <f>F42</f>
        <v>50.5</v>
      </c>
      <c r="H40" s="138"/>
      <c r="P40" s="62"/>
      <c r="T40" s="138"/>
      <c r="U40" s="138"/>
    </row>
    <row r="41" spans="1:21" s="26" customFormat="1" ht="25.5">
      <c r="A41" s="25" t="s">
        <v>86</v>
      </c>
      <c r="B41" s="408"/>
      <c r="C41" s="20" t="s">
        <v>294</v>
      </c>
      <c r="D41" s="61" t="s">
        <v>622</v>
      </c>
      <c r="E41" s="61"/>
      <c r="F41" s="368">
        <f>F42</f>
        <v>50.5</v>
      </c>
      <c r="H41" s="138"/>
      <c r="P41" s="62"/>
      <c r="T41" s="138"/>
      <c r="U41" s="138"/>
    </row>
    <row r="42" spans="1:21" s="29" customFormat="1" ht="25.5">
      <c r="A42" s="33" t="s">
        <v>296</v>
      </c>
      <c r="B42" s="408"/>
      <c r="C42" s="28" t="s">
        <v>294</v>
      </c>
      <c r="D42" s="36" t="s">
        <v>622</v>
      </c>
      <c r="E42" s="36"/>
      <c r="F42" s="390">
        <f>F43</f>
        <v>50.5</v>
      </c>
      <c r="H42" s="136"/>
      <c r="T42" s="136"/>
      <c r="U42" s="136"/>
    </row>
    <row r="43" spans="1:21" s="29" customFormat="1" ht="15" customHeight="1">
      <c r="A43" s="163" t="s">
        <v>297</v>
      </c>
      <c r="B43" s="408"/>
      <c r="C43" s="28" t="s">
        <v>294</v>
      </c>
      <c r="D43" s="36" t="s">
        <v>622</v>
      </c>
      <c r="E43" s="36">
        <v>540</v>
      </c>
      <c r="F43" s="390">
        <v>50.5</v>
      </c>
      <c r="H43" s="136"/>
      <c r="T43" s="136"/>
      <c r="U43" s="136"/>
    </row>
    <row r="44" spans="1:21" s="105" customFormat="1" ht="15">
      <c r="A44" s="107" t="s">
        <v>126</v>
      </c>
      <c r="B44" s="408"/>
      <c r="C44" s="90" t="s">
        <v>85</v>
      </c>
      <c r="D44" s="95"/>
      <c r="E44" s="98"/>
      <c r="F44" s="391">
        <f>F45</f>
        <v>400</v>
      </c>
      <c r="H44" s="139"/>
      <c r="P44" s="159"/>
      <c r="T44" s="139"/>
      <c r="U44" s="139"/>
    </row>
    <row r="45" spans="1:21" s="26" customFormat="1" ht="25.5">
      <c r="A45" s="23" t="s">
        <v>119</v>
      </c>
      <c r="B45" s="408"/>
      <c r="C45" s="20" t="s">
        <v>85</v>
      </c>
      <c r="D45" s="60" t="s">
        <v>621</v>
      </c>
      <c r="E45" s="60"/>
      <c r="F45" s="368">
        <f>F46</f>
        <v>400</v>
      </c>
      <c r="H45" s="138"/>
      <c r="P45" s="62"/>
      <c r="T45" s="138"/>
      <c r="U45" s="138"/>
    </row>
    <row r="46" spans="1:21" s="26" customFormat="1" ht="25.5">
      <c r="A46" s="25" t="s">
        <v>86</v>
      </c>
      <c r="B46" s="408"/>
      <c r="C46" s="20" t="s">
        <v>85</v>
      </c>
      <c r="D46" s="61" t="s">
        <v>620</v>
      </c>
      <c r="E46" s="61"/>
      <c r="F46" s="368">
        <f>F48</f>
        <v>400</v>
      </c>
      <c r="H46" s="138"/>
      <c r="P46" s="62"/>
      <c r="T46" s="138"/>
      <c r="U46" s="138"/>
    </row>
    <row r="47" spans="1:21" s="26" customFormat="1" ht="25.5">
      <c r="A47" s="25" t="s">
        <v>86</v>
      </c>
      <c r="B47" s="408"/>
      <c r="C47" s="20" t="s">
        <v>85</v>
      </c>
      <c r="D47" s="21" t="s">
        <v>619</v>
      </c>
      <c r="E47" s="61"/>
      <c r="F47" s="368">
        <f>F48</f>
        <v>400</v>
      </c>
      <c r="H47" s="138"/>
      <c r="P47" s="62"/>
      <c r="T47" s="138"/>
      <c r="U47" s="138"/>
    </row>
    <row r="48" spans="1:21" s="29" customFormat="1" ht="38.25">
      <c r="A48" s="33" t="s">
        <v>159</v>
      </c>
      <c r="B48" s="408"/>
      <c r="C48" s="28" t="s">
        <v>85</v>
      </c>
      <c r="D48" s="36" t="s">
        <v>623</v>
      </c>
      <c r="E48" s="36"/>
      <c r="F48" s="390">
        <f>F49</f>
        <v>400</v>
      </c>
      <c r="H48" s="136"/>
      <c r="T48" s="136"/>
      <c r="U48" s="136"/>
    </row>
    <row r="49" spans="1:21" s="29" customFormat="1" ht="25.5">
      <c r="A49" s="33" t="s">
        <v>121</v>
      </c>
      <c r="B49" s="408"/>
      <c r="C49" s="28" t="s">
        <v>85</v>
      </c>
      <c r="D49" s="36" t="s">
        <v>623</v>
      </c>
      <c r="E49" s="36">
        <v>870</v>
      </c>
      <c r="F49" s="390">
        <v>400</v>
      </c>
      <c r="H49" s="136"/>
      <c r="T49" s="136"/>
      <c r="U49" s="136"/>
    </row>
    <row r="50" spans="1:21" s="110" customFormat="1" ht="15">
      <c r="A50" s="88" t="s">
        <v>57</v>
      </c>
      <c r="B50" s="408"/>
      <c r="C50" s="90" t="s">
        <v>56</v>
      </c>
      <c r="D50" s="89"/>
      <c r="E50" s="89"/>
      <c r="F50" s="387">
        <f>F51+F69+F78</f>
        <v>10142.535</v>
      </c>
      <c r="H50" s="137"/>
      <c r="T50" s="137"/>
      <c r="U50" s="137"/>
    </row>
    <row r="51" spans="1:21" s="59" customFormat="1" ht="25.5">
      <c r="A51" s="23" t="s">
        <v>119</v>
      </c>
      <c r="B51" s="408"/>
      <c r="C51" s="65" t="s">
        <v>56</v>
      </c>
      <c r="D51" s="40" t="s">
        <v>621</v>
      </c>
      <c r="E51" s="40"/>
      <c r="F51" s="389">
        <f>F52</f>
        <v>8531.98</v>
      </c>
      <c r="H51" s="141"/>
      <c r="P51" s="18"/>
      <c r="T51" s="141"/>
      <c r="U51" s="141"/>
    </row>
    <row r="52" spans="1:21" s="59" customFormat="1" ht="25.5">
      <c r="A52" s="25" t="s">
        <v>86</v>
      </c>
      <c r="B52" s="408"/>
      <c r="C52" s="65" t="s">
        <v>56</v>
      </c>
      <c r="D52" s="21" t="s">
        <v>620</v>
      </c>
      <c r="E52" s="21"/>
      <c r="F52" s="368">
        <f>F54+F59+F61+F63+F65+F67</f>
        <v>8531.98</v>
      </c>
      <c r="H52" s="141"/>
      <c r="P52" s="18"/>
      <c r="T52" s="141"/>
      <c r="U52" s="141"/>
    </row>
    <row r="53" spans="1:21" s="59" customFormat="1" ht="25.5">
      <c r="A53" s="25" t="s">
        <v>86</v>
      </c>
      <c r="B53" s="408"/>
      <c r="C53" s="65" t="s">
        <v>56</v>
      </c>
      <c r="D53" s="21" t="s">
        <v>619</v>
      </c>
      <c r="E53" s="21"/>
      <c r="F53" s="368">
        <f>F54+F59+F63</f>
        <v>7731.98</v>
      </c>
      <c r="H53" s="141"/>
      <c r="P53" s="18"/>
      <c r="T53" s="141"/>
      <c r="U53" s="141"/>
    </row>
    <row r="54" spans="1:21" s="19" customFormat="1" ht="38.25">
      <c r="A54" s="46" t="s">
        <v>122</v>
      </c>
      <c r="B54" s="408"/>
      <c r="C54" s="37" t="s">
        <v>56</v>
      </c>
      <c r="D54" s="36" t="s">
        <v>624</v>
      </c>
      <c r="E54" s="36"/>
      <c r="F54" s="390">
        <f>F55+F57+F58+F56</f>
        <v>7416.78</v>
      </c>
      <c r="H54" s="134"/>
      <c r="T54" s="134"/>
      <c r="U54" s="414"/>
    </row>
    <row r="55" spans="1:21" s="64" customFormat="1" ht="18" customHeight="1">
      <c r="A55" s="163" t="s">
        <v>277</v>
      </c>
      <c r="B55" s="408"/>
      <c r="C55" s="37" t="s">
        <v>56</v>
      </c>
      <c r="D55" s="36" t="s">
        <v>624</v>
      </c>
      <c r="E55" s="36">
        <v>110</v>
      </c>
      <c r="F55" s="390">
        <f>5840+1763.68-1376.85</f>
        <v>6226.83</v>
      </c>
      <c r="H55" s="142"/>
      <c r="T55" s="142"/>
      <c r="U55" s="142"/>
    </row>
    <row r="56" spans="1:21" s="26" customFormat="1" ht="22.5" customHeight="1" hidden="1">
      <c r="A56" s="33" t="s">
        <v>123</v>
      </c>
      <c r="B56" s="408"/>
      <c r="C56" s="37" t="s">
        <v>56</v>
      </c>
      <c r="D56" s="36" t="s">
        <v>84</v>
      </c>
      <c r="E56" s="36">
        <v>112</v>
      </c>
      <c r="F56" s="390"/>
      <c r="H56" s="138"/>
      <c r="P56" s="62"/>
      <c r="T56" s="138"/>
      <c r="U56" s="138"/>
    </row>
    <row r="57" spans="1:21" s="29" customFormat="1" ht="26.25" customHeight="1">
      <c r="A57" s="31" t="s">
        <v>274</v>
      </c>
      <c r="B57" s="408"/>
      <c r="C57" s="37" t="s">
        <v>56</v>
      </c>
      <c r="D57" s="36" t="s">
        <v>624</v>
      </c>
      <c r="E57" s="36">
        <v>240</v>
      </c>
      <c r="F57" s="390">
        <f>54.47+10.9+90+809.04+200+465.2-459.66</f>
        <v>1169.9499999999998</v>
      </c>
      <c r="H57" s="136"/>
      <c r="T57" s="136"/>
      <c r="U57" s="136"/>
    </row>
    <row r="58" spans="1:21" s="29" customFormat="1" ht="15" customHeight="1">
      <c r="A58" s="163" t="s">
        <v>278</v>
      </c>
      <c r="B58" s="408"/>
      <c r="C58" s="37" t="s">
        <v>56</v>
      </c>
      <c r="D58" s="36" t="s">
        <v>624</v>
      </c>
      <c r="E58" s="36">
        <v>850</v>
      </c>
      <c r="F58" s="390">
        <f>10+10</f>
        <v>20</v>
      </c>
      <c r="H58" s="136"/>
      <c r="T58" s="136"/>
      <c r="U58" s="136"/>
    </row>
    <row r="59" spans="1:6" ht="38.25">
      <c r="A59" s="33" t="s">
        <v>124</v>
      </c>
      <c r="B59" s="408"/>
      <c r="C59" s="28" t="s">
        <v>56</v>
      </c>
      <c r="D59" s="36" t="s">
        <v>625</v>
      </c>
      <c r="E59" s="36"/>
      <c r="F59" s="390">
        <f>F60</f>
        <v>300</v>
      </c>
    </row>
    <row r="60" spans="1:6" ht="29.25" customHeight="1">
      <c r="A60" s="31" t="s">
        <v>274</v>
      </c>
      <c r="B60" s="408"/>
      <c r="C60" s="28" t="s">
        <v>56</v>
      </c>
      <c r="D60" s="36" t="s">
        <v>625</v>
      </c>
      <c r="E60" s="36">
        <v>240</v>
      </c>
      <c r="F60" s="390">
        <v>300</v>
      </c>
    </row>
    <row r="61" spans="1:21" s="19" customFormat="1" ht="25.5">
      <c r="A61" s="33" t="s">
        <v>125</v>
      </c>
      <c r="B61" s="408"/>
      <c r="C61" s="28" t="s">
        <v>56</v>
      </c>
      <c r="D61" s="36" t="s">
        <v>626</v>
      </c>
      <c r="E61" s="36"/>
      <c r="F61" s="390">
        <f>F62</f>
        <v>800</v>
      </c>
      <c r="H61" s="134"/>
      <c r="T61" s="134"/>
      <c r="U61" s="134"/>
    </row>
    <row r="62" spans="1:21" s="19" customFormat="1" ht="26.25" customHeight="1">
      <c r="A62" s="31" t="s">
        <v>274</v>
      </c>
      <c r="B62" s="408"/>
      <c r="C62" s="28" t="s">
        <v>56</v>
      </c>
      <c r="D62" s="36" t="s">
        <v>626</v>
      </c>
      <c r="E62" s="36">
        <v>240</v>
      </c>
      <c r="F62" s="390">
        <v>800</v>
      </c>
      <c r="H62" s="134"/>
      <c r="T62" s="134"/>
      <c r="U62" s="134"/>
    </row>
    <row r="63" spans="1:6" ht="25.5">
      <c r="A63" s="33" t="s">
        <v>120</v>
      </c>
      <c r="B63" s="408"/>
      <c r="C63" s="66" t="s">
        <v>56</v>
      </c>
      <c r="D63" s="36" t="s">
        <v>627</v>
      </c>
      <c r="E63" s="36"/>
      <c r="F63" s="390">
        <f>F64</f>
        <v>15.2</v>
      </c>
    </row>
    <row r="64" spans="1:6" ht="15.75" customHeight="1">
      <c r="A64" s="163" t="s">
        <v>278</v>
      </c>
      <c r="B64" s="408"/>
      <c r="C64" s="66" t="s">
        <v>56</v>
      </c>
      <c r="D64" s="36" t="s">
        <v>627</v>
      </c>
      <c r="E64" s="36">
        <v>850</v>
      </c>
      <c r="F64" s="390">
        <v>15.2</v>
      </c>
    </row>
    <row r="65" spans="1:8" ht="25.5" hidden="1">
      <c r="A65" s="39" t="s">
        <v>228</v>
      </c>
      <c r="B65" s="408"/>
      <c r="C65" s="28" t="s">
        <v>56</v>
      </c>
      <c r="D65" s="36" t="s">
        <v>216</v>
      </c>
      <c r="E65" s="36"/>
      <c r="F65" s="390">
        <f>F66</f>
        <v>0</v>
      </c>
      <c r="H65" s="18"/>
    </row>
    <row r="66" spans="1:21" s="19" customFormat="1" ht="25.5" hidden="1">
      <c r="A66" s="33" t="s">
        <v>52</v>
      </c>
      <c r="B66" s="408"/>
      <c r="C66" s="28" t="s">
        <v>56</v>
      </c>
      <c r="D66" s="36" t="s">
        <v>216</v>
      </c>
      <c r="E66" s="36">
        <v>244</v>
      </c>
      <c r="F66" s="390"/>
      <c r="T66" s="134"/>
      <c r="U66" s="134"/>
    </row>
    <row r="67" spans="1:21" s="19" customFormat="1" ht="25.5" hidden="1">
      <c r="A67" s="33" t="s">
        <v>230</v>
      </c>
      <c r="B67" s="408"/>
      <c r="C67" s="28" t="s">
        <v>56</v>
      </c>
      <c r="D67" s="36" t="s">
        <v>229</v>
      </c>
      <c r="E67" s="36"/>
      <c r="F67" s="390">
        <f>F68</f>
        <v>0</v>
      </c>
      <c r="T67" s="134"/>
      <c r="U67" s="134"/>
    </row>
    <row r="68" spans="1:21" s="19" customFormat="1" ht="25.5" hidden="1">
      <c r="A68" s="33" t="s">
        <v>52</v>
      </c>
      <c r="B68" s="408"/>
      <c r="C68" s="28" t="s">
        <v>56</v>
      </c>
      <c r="D68" s="36" t="s">
        <v>229</v>
      </c>
      <c r="E68" s="36">
        <v>244</v>
      </c>
      <c r="F68" s="390"/>
      <c r="T68" s="134"/>
      <c r="U68" s="134"/>
    </row>
    <row r="69" spans="1:21" s="29" customFormat="1" ht="38.25">
      <c r="A69" s="23" t="s">
        <v>137</v>
      </c>
      <c r="B69" s="408"/>
      <c r="C69" s="20" t="s">
        <v>56</v>
      </c>
      <c r="D69" s="21" t="s">
        <v>710</v>
      </c>
      <c r="E69" s="21"/>
      <c r="F69" s="368">
        <f>F70</f>
        <v>1110.5549999999998</v>
      </c>
      <c r="H69" s="136"/>
      <c r="T69" s="136"/>
      <c r="U69" s="136"/>
    </row>
    <row r="70" spans="1:21" s="26" customFormat="1" ht="51">
      <c r="A70" s="25" t="s">
        <v>138</v>
      </c>
      <c r="B70" s="408"/>
      <c r="C70" s="20" t="s">
        <v>56</v>
      </c>
      <c r="D70" s="21" t="s">
        <v>722</v>
      </c>
      <c r="E70" s="21"/>
      <c r="F70" s="368">
        <f>F75+F72</f>
        <v>1110.5549999999998</v>
      </c>
      <c r="H70" s="138"/>
      <c r="P70" s="62"/>
      <c r="T70" s="138"/>
      <c r="U70" s="138"/>
    </row>
    <row r="71" spans="1:21" s="26" customFormat="1" ht="25.5">
      <c r="A71" s="47" t="s">
        <v>718</v>
      </c>
      <c r="B71" s="408"/>
      <c r="C71" s="20" t="s">
        <v>56</v>
      </c>
      <c r="D71" s="21" t="s">
        <v>719</v>
      </c>
      <c r="E71" s="21"/>
      <c r="F71" s="368">
        <f>F72+F75</f>
        <v>1110.5549999999998</v>
      </c>
      <c r="H71" s="138"/>
      <c r="P71" s="62"/>
      <c r="T71" s="138"/>
      <c r="U71" s="138"/>
    </row>
    <row r="72" spans="1:21" s="29" customFormat="1" ht="78.75" customHeight="1">
      <c r="A72" s="31" t="s">
        <v>140</v>
      </c>
      <c r="B72" s="408"/>
      <c r="C72" s="28" t="s">
        <v>56</v>
      </c>
      <c r="D72" s="1" t="s">
        <v>720</v>
      </c>
      <c r="E72" s="1"/>
      <c r="F72" s="392">
        <f>F73+F74</f>
        <v>549.775</v>
      </c>
      <c r="H72" s="136"/>
      <c r="T72" s="136"/>
      <c r="U72" s="136"/>
    </row>
    <row r="73" spans="1:21" s="29" customFormat="1" ht="25.5">
      <c r="A73" s="39" t="s">
        <v>275</v>
      </c>
      <c r="B73" s="408"/>
      <c r="C73" s="28" t="s">
        <v>56</v>
      </c>
      <c r="D73" s="1" t="s">
        <v>720</v>
      </c>
      <c r="E73" s="1" t="s">
        <v>276</v>
      </c>
      <c r="F73" s="392">
        <v>472.9</v>
      </c>
      <c r="H73" s="136"/>
      <c r="T73" s="136"/>
      <c r="U73" s="136"/>
    </row>
    <row r="74" spans="1:21" s="29" customFormat="1" ht="28.5" customHeight="1">
      <c r="A74" s="31" t="s">
        <v>274</v>
      </c>
      <c r="B74" s="408"/>
      <c r="C74" s="28" t="s">
        <v>56</v>
      </c>
      <c r="D74" s="1" t="s">
        <v>720</v>
      </c>
      <c r="E74" s="36">
        <v>240</v>
      </c>
      <c r="F74" s="392">
        <f>'Пр.7 Р.П. ЦС. ВР'!E74</f>
        <v>76.875</v>
      </c>
      <c r="H74" s="136"/>
      <c r="T74" s="382"/>
      <c r="U74" s="136"/>
    </row>
    <row r="75" spans="1:21" s="29" customFormat="1" ht="89.25">
      <c r="A75" s="31" t="s">
        <v>139</v>
      </c>
      <c r="B75" s="408"/>
      <c r="C75" s="28" t="s">
        <v>56</v>
      </c>
      <c r="D75" s="1" t="s">
        <v>721</v>
      </c>
      <c r="E75" s="1"/>
      <c r="F75" s="392">
        <f>F76+F77</f>
        <v>560.78</v>
      </c>
      <c r="H75" s="136"/>
      <c r="T75" s="136"/>
      <c r="U75" s="136"/>
    </row>
    <row r="76" spans="1:21" s="29" customFormat="1" ht="18.75" customHeight="1">
      <c r="A76" s="39" t="s">
        <v>275</v>
      </c>
      <c r="B76" s="408"/>
      <c r="C76" s="28" t="s">
        <v>56</v>
      </c>
      <c r="D76" s="1" t="s">
        <v>721</v>
      </c>
      <c r="E76" s="1" t="s">
        <v>276</v>
      </c>
      <c r="F76" s="392">
        <f>516+25</f>
        <v>541</v>
      </c>
      <c r="H76" s="136"/>
      <c r="T76" s="136"/>
      <c r="U76" s="136"/>
    </row>
    <row r="77" spans="1:21" s="29" customFormat="1" ht="28.5" customHeight="1">
      <c r="A77" s="31" t="s">
        <v>274</v>
      </c>
      <c r="B77" s="408"/>
      <c r="C77" s="28" t="s">
        <v>56</v>
      </c>
      <c r="D77" s="1" t="s">
        <v>721</v>
      </c>
      <c r="E77" s="36">
        <v>240</v>
      </c>
      <c r="F77" s="392">
        <f>'Пр.7 Р.П. ЦС. ВР'!E77</f>
        <v>19.78</v>
      </c>
      <c r="H77" s="136"/>
      <c r="T77" s="136"/>
      <c r="U77" s="136"/>
    </row>
    <row r="78" spans="1:21" s="29" customFormat="1" ht="25.5">
      <c r="A78" s="23" t="s">
        <v>20</v>
      </c>
      <c r="B78" s="408"/>
      <c r="C78" s="20" t="s">
        <v>56</v>
      </c>
      <c r="D78" s="21" t="s">
        <v>18</v>
      </c>
      <c r="E78" s="21"/>
      <c r="F78" s="368">
        <f>F79</f>
        <v>500</v>
      </c>
      <c r="H78" s="136"/>
      <c r="T78" s="136"/>
      <c r="U78" s="136"/>
    </row>
    <row r="79" spans="1:21" s="26" customFormat="1" ht="25.5">
      <c r="A79" s="25" t="s">
        <v>21</v>
      </c>
      <c r="B79" s="408"/>
      <c r="C79" s="20" t="s">
        <v>56</v>
      </c>
      <c r="D79" s="21" t="s">
        <v>19</v>
      </c>
      <c r="E79" s="21"/>
      <c r="F79" s="368">
        <f>F80</f>
        <v>500</v>
      </c>
      <c r="H79" s="138"/>
      <c r="P79" s="62"/>
      <c r="T79" s="138"/>
      <c r="U79" s="138"/>
    </row>
    <row r="80" spans="1:21" s="26" customFormat="1" ht="33" customHeight="1">
      <c r="A80" s="47" t="s">
        <v>22</v>
      </c>
      <c r="B80" s="408"/>
      <c r="C80" s="20" t="s">
        <v>56</v>
      </c>
      <c r="D80" s="21" t="s">
        <v>23</v>
      </c>
      <c r="E80" s="21"/>
      <c r="F80" s="368">
        <f>F81</f>
        <v>500</v>
      </c>
      <c r="H80" s="138"/>
      <c r="P80" s="62"/>
      <c r="T80" s="138"/>
      <c r="U80" s="138"/>
    </row>
    <row r="81" spans="1:6" ht="38.25">
      <c r="A81" s="52" t="s">
        <v>317</v>
      </c>
      <c r="B81" s="408"/>
      <c r="C81" s="28" t="s">
        <v>56</v>
      </c>
      <c r="D81" s="1" t="s">
        <v>24</v>
      </c>
      <c r="E81" s="54"/>
      <c r="F81" s="369">
        <f>F82</f>
        <v>500</v>
      </c>
    </row>
    <row r="82" spans="1:6" ht="30.75" customHeight="1">
      <c r="A82" s="31" t="s">
        <v>274</v>
      </c>
      <c r="B82" s="408"/>
      <c r="C82" s="28" t="s">
        <v>56</v>
      </c>
      <c r="D82" s="1" t="s">
        <v>24</v>
      </c>
      <c r="E82" s="36">
        <v>240</v>
      </c>
      <c r="F82" s="369">
        <f>100+400</f>
        <v>500</v>
      </c>
    </row>
    <row r="83" spans="1:21" s="92" customFormat="1" ht="15">
      <c r="A83" s="88" t="s">
        <v>174</v>
      </c>
      <c r="B83" s="408"/>
      <c r="C83" s="91" t="s">
        <v>133</v>
      </c>
      <c r="D83" s="89"/>
      <c r="E83" s="89"/>
      <c r="F83" s="387">
        <f>F84</f>
        <v>431.62</v>
      </c>
      <c r="H83" s="143"/>
      <c r="P83" s="101"/>
      <c r="R83" s="168"/>
      <c r="T83" s="143"/>
      <c r="U83" s="143"/>
    </row>
    <row r="84" spans="1:21" s="101" customFormat="1" ht="15">
      <c r="A84" s="88" t="s">
        <v>134</v>
      </c>
      <c r="B84" s="408"/>
      <c r="C84" s="91" t="s">
        <v>135</v>
      </c>
      <c r="D84" s="89"/>
      <c r="E84" s="89"/>
      <c r="F84" s="387">
        <f>F85</f>
        <v>431.62</v>
      </c>
      <c r="H84" s="135"/>
      <c r="T84" s="135"/>
      <c r="U84" s="135"/>
    </row>
    <row r="85" spans="1:21" s="59" customFormat="1" ht="25.5">
      <c r="A85" s="23" t="s">
        <v>119</v>
      </c>
      <c r="B85" s="408"/>
      <c r="C85" s="65" t="s">
        <v>135</v>
      </c>
      <c r="D85" s="40" t="s">
        <v>621</v>
      </c>
      <c r="E85" s="40"/>
      <c r="F85" s="389">
        <f>F86</f>
        <v>431.62</v>
      </c>
      <c r="H85" s="141"/>
      <c r="P85" s="18"/>
      <c r="T85" s="141"/>
      <c r="U85" s="141"/>
    </row>
    <row r="86" spans="1:21" s="59" customFormat="1" ht="25.5">
      <c r="A86" s="25" t="s">
        <v>86</v>
      </c>
      <c r="B86" s="408"/>
      <c r="C86" s="65" t="s">
        <v>135</v>
      </c>
      <c r="D86" s="21" t="s">
        <v>620</v>
      </c>
      <c r="E86" s="21"/>
      <c r="F86" s="368">
        <f>F88</f>
        <v>431.62</v>
      </c>
      <c r="H86" s="141"/>
      <c r="P86" s="112"/>
      <c r="T86" s="141"/>
      <c r="U86" s="141"/>
    </row>
    <row r="87" spans="1:21" s="59" customFormat="1" ht="25.5">
      <c r="A87" s="25" t="s">
        <v>86</v>
      </c>
      <c r="B87" s="408"/>
      <c r="C87" s="65" t="s">
        <v>135</v>
      </c>
      <c r="D87" s="21" t="s">
        <v>704</v>
      </c>
      <c r="E87" s="21"/>
      <c r="F87" s="368">
        <f>F88</f>
        <v>431.62</v>
      </c>
      <c r="H87" s="141"/>
      <c r="P87" s="112"/>
      <c r="T87" s="141"/>
      <c r="U87" s="141"/>
    </row>
    <row r="88" spans="1:21" s="19" customFormat="1" ht="30" customHeight="1">
      <c r="A88" s="46" t="s">
        <v>211</v>
      </c>
      <c r="B88" s="408"/>
      <c r="C88" s="37" t="s">
        <v>135</v>
      </c>
      <c r="D88" s="36" t="s">
        <v>705</v>
      </c>
      <c r="E88" s="36"/>
      <c r="F88" s="390">
        <f>F89+F90+F91</f>
        <v>431.62</v>
      </c>
      <c r="H88" s="134"/>
      <c r="T88" s="134"/>
      <c r="U88" s="134"/>
    </row>
    <row r="89" spans="1:21" s="64" customFormat="1" ht="25.5">
      <c r="A89" s="39" t="s">
        <v>275</v>
      </c>
      <c r="B89" s="408"/>
      <c r="C89" s="37" t="s">
        <v>135</v>
      </c>
      <c r="D89" s="36" t="s">
        <v>705</v>
      </c>
      <c r="E89" s="36">
        <v>120</v>
      </c>
      <c r="F89" s="390">
        <f>'Пр.7 Р.П. ЦС. ВР'!E89</f>
        <v>431.62</v>
      </c>
      <c r="H89" s="142"/>
      <c r="T89" s="142"/>
      <c r="U89" s="142"/>
    </row>
    <row r="90" spans="1:21" s="26" customFormat="1" ht="12.75" hidden="1">
      <c r="A90" s="33" t="s">
        <v>123</v>
      </c>
      <c r="B90" s="408"/>
      <c r="C90" s="37" t="s">
        <v>135</v>
      </c>
      <c r="D90" s="36" t="s">
        <v>705</v>
      </c>
      <c r="E90" s="36">
        <v>122</v>
      </c>
      <c r="F90" s="390"/>
      <c r="H90" s="138"/>
      <c r="P90" s="62"/>
      <c r="T90" s="138"/>
      <c r="U90" s="138"/>
    </row>
    <row r="91" spans="1:21" s="29" customFormat="1" ht="30" customHeight="1" hidden="1">
      <c r="A91" s="31" t="s">
        <v>274</v>
      </c>
      <c r="B91" s="408"/>
      <c r="C91" s="37" t="s">
        <v>135</v>
      </c>
      <c r="D91" s="36" t="s">
        <v>705</v>
      </c>
      <c r="E91" s="36">
        <v>240</v>
      </c>
      <c r="F91" s="390">
        <v>0</v>
      </c>
      <c r="H91" s="136"/>
      <c r="T91" s="136"/>
      <c r="U91" s="136"/>
    </row>
    <row r="92" spans="1:21" s="92" customFormat="1" ht="28.5">
      <c r="A92" s="88" t="s">
        <v>96</v>
      </c>
      <c r="B92" s="408"/>
      <c r="C92" s="91" t="s">
        <v>95</v>
      </c>
      <c r="D92" s="89"/>
      <c r="E92" s="89"/>
      <c r="F92" s="387">
        <f>F93+F99+F105</f>
        <v>823.856</v>
      </c>
      <c r="H92" s="143"/>
      <c r="P92" s="101"/>
      <c r="T92" s="143"/>
      <c r="U92" s="143"/>
    </row>
    <row r="93" spans="1:21" s="101" customFormat="1" ht="42.75">
      <c r="A93" s="88" t="s">
        <v>97</v>
      </c>
      <c r="B93" s="408"/>
      <c r="C93" s="91" t="s">
        <v>78</v>
      </c>
      <c r="D93" s="89"/>
      <c r="E93" s="89"/>
      <c r="F93" s="387">
        <f>F94</f>
        <v>218.62</v>
      </c>
      <c r="H93" s="135"/>
      <c r="T93" s="135"/>
      <c r="U93" s="135"/>
    </row>
    <row r="94" spans="1:21" s="29" customFormat="1" ht="25.5">
      <c r="A94" s="23" t="s">
        <v>161</v>
      </c>
      <c r="B94" s="408"/>
      <c r="C94" s="65" t="s">
        <v>78</v>
      </c>
      <c r="D94" s="21" t="s">
        <v>710</v>
      </c>
      <c r="E94" s="21"/>
      <c r="F94" s="368">
        <f>F95</f>
        <v>218.62</v>
      </c>
      <c r="H94" s="136"/>
      <c r="T94" s="136"/>
      <c r="U94" s="136"/>
    </row>
    <row r="95" spans="1:21" s="26" customFormat="1" ht="51">
      <c r="A95" s="25" t="s">
        <v>162</v>
      </c>
      <c r="B95" s="408"/>
      <c r="C95" s="65" t="s">
        <v>78</v>
      </c>
      <c r="D95" s="21" t="s">
        <v>716</v>
      </c>
      <c r="E95" s="21"/>
      <c r="F95" s="368">
        <f>F97</f>
        <v>218.62</v>
      </c>
      <c r="H95" s="138"/>
      <c r="P95" s="62"/>
      <c r="T95" s="138"/>
      <c r="U95" s="138"/>
    </row>
    <row r="96" spans="1:21" s="26" customFormat="1" ht="25.5">
      <c r="A96" s="47" t="s">
        <v>715</v>
      </c>
      <c r="B96" s="408"/>
      <c r="C96" s="65" t="s">
        <v>78</v>
      </c>
      <c r="D96" s="21" t="s">
        <v>716</v>
      </c>
      <c r="E96" s="21"/>
      <c r="F96" s="368">
        <f>F97</f>
        <v>218.62</v>
      </c>
      <c r="H96" s="138"/>
      <c r="P96" s="62"/>
      <c r="T96" s="138"/>
      <c r="U96" s="138"/>
    </row>
    <row r="97" spans="1:21" s="29" customFormat="1" ht="76.5">
      <c r="A97" s="31" t="s">
        <v>163</v>
      </c>
      <c r="B97" s="408"/>
      <c r="C97" s="66" t="s">
        <v>78</v>
      </c>
      <c r="D97" s="1" t="s">
        <v>717</v>
      </c>
      <c r="E97" s="1"/>
      <c r="F97" s="392">
        <f>F98</f>
        <v>218.62</v>
      </c>
      <c r="H97" s="136"/>
      <c r="T97" s="136"/>
      <c r="U97" s="136"/>
    </row>
    <row r="98" spans="1:21" s="29" customFormat="1" ht="26.25" customHeight="1">
      <c r="A98" s="31" t="s">
        <v>274</v>
      </c>
      <c r="B98" s="408"/>
      <c r="C98" s="66" t="s">
        <v>78</v>
      </c>
      <c r="D98" s="1" t="s">
        <v>717</v>
      </c>
      <c r="E98" s="36">
        <v>240</v>
      </c>
      <c r="F98" s="392">
        <v>218.62</v>
      </c>
      <c r="H98" s="136"/>
      <c r="T98" s="136"/>
      <c r="U98" s="136"/>
    </row>
    <row r="99" spans="1:21" s="99" customFormat="1" ht="15">
      <c r="A99" s="96" t="s">
        <v>112</v>
      </c>
      <c r="B99" s="408"/>
      <c r="C99" s="95" t="s">
        <v>113</v>
      </c>
      <c r="D99" s="97"/>
      <c r="E99" s="98"/>
      <c r="F99" s="393">
        <f>F100</f>
        <v>62.236</v>
      </c>
      <c r="H99" s="144"/>
      <c r="P99" s="102"/>
      <c r="T99" s="144"/>
      <c r="U99" s="144"/>
    </row>
    <row r="100" spans="1:21" s="29" customFormat="1" ht="25.5">
      <c r="A100" s="23" t="s">
        <v>161</v>
      </c>
      <c r="B100" s="408"/>
      <c r="C100" s="65" t="s">
        <v>113</v>
      </c>
      <c r="D100" s="21" t="s">
        <v>710</v>
      </c>
      <c r="E100" s="21"/>
      <c r="F100" s="368">
        <f>F103</f>
        <v>62.236</v>
      </c>
      <c r="H100" s="136"/>
      <c r="T100" s="136"/>
      <c r="U100" s="136"/>
    </row>
    <row r="101" spans="1:21" s="29" customFormat="1" ht="38.25">
      <c r="A101" s="23" t="s">
        <v>201</v>
      </c>
      <c r="B101" s="408"/>
      <c r="C101" s="118" t="s">
        <v>113</v>
      </c>
      <c r="D101" s="119" t="s">
        <v>714</v>
      </c>
      <c r="E101" s="21"/>
      <c r="F101" s="368">
        <f>F103</f>
        <v>62.236</v>
      </c>
      <c r="H101" s="136"/>
      <c r="T101" s="136"/>
      <c r="U101" s="136"/>
    </row>
    <row r="102" spans="1:21" s="29" customFormat="1" ht="25.5">
      <c r="A102" s="47" t="s">
        <v>711</v>
      </c>
      <c r="B102" s="408"/>
      <c r="C102" s="118" t="s">
        <v>113</v>
      </c>
      <c r="D102" s="119" t="s">
        <v>713</v>
      </c>
      <c r="E102" s="21"/>
      <c r="F102" s="368">
        <f>F103</f>
        <v>62.236</v>
      </c>
      <c r="H102" s="136"/>
      <c r="T102" s="136"/>
      <c r="U102" s="136"/>
    </row>
    <row r="103" spans="1:6" ht="51">
      <c r="A103" s="52" t="s">
        <v>164</v>
      </c>
      <c r="B103" s="408"/>
      <c r="C103" s="45" t="s">
        <v>113</v>
      </c>
      <c r="D103" s="117" t="s">
        <v>712</v>
      </c>
      <c r="E103" s="55"/>
      <c r="F103" s="369">
        <f>F104</f>
        <v>62.236</v>
      </c>
    </row>
    <row r="104" spans="1:6" ht="25.5" customHeight="1">
      <c r="A104" s="31" t="s">
        <v>274</v>
      </c>
      <c r="B104" s="408"/>
      <c r="C104" s="45" t="s">
        <v>113</v>
      </c>
      <c r="D104" s="117" t="s">
        <v>712</v>
      </c>
      <c r="E104" s="36">
        <v>240</v>
      </c>
      <c r="F104" s="369">
        <v>62.236</v>
      </c>
    </row>
    <row r="105" spans="1:21" s="92" customFormat="1" ht="28.5">
      <c r="A105" s="94" t="s">
        <v>110</v>
      </c>
      <c r="B105" s="408"/>
      <c r="C105" s="95" t="s">
        <v>111</v>
      </c>
      <c r="D105" s="89"/>
      <c r="E105" s="89"/>
      <c r="F105" s="387">
        <f>F106</f>
        <v>543</v>
      </c>
      <c r="H105" s="143"/>
      <c r="P105" s="101"/>
      <c r="T105" s="143"/>
      <c r="U105" s="143"/>
    </row>
    <row r="106" spans="1:21" s="29" customFormat="1" ht="25.5">
      <c r="A106" s="23" t="s">
        <v>161</v>
      </c>
      <c r="B106" s="408"/>
      <c r="C106" s="65" t="s">
        <v>111</v>
      </c>
      <c r="D106" s="21" t="s">
        <v>710</v>
      </c>
      <c r="E106" s="21"/>
      <c r="F106" s="368">
        <f>F107</f>
        <v>543</v>
      </c>
      <c r="H106" s="136"/>
      <c r="T106" s="136"/>
      <c r="U106" s="136"/>
    </row>
    <row r="107" spans="1:21" s="26" customFormat="1" ht="51">
      <c r="A107" s="47" t="s">
        <v>165</v>
      </c>
      <c r="B107" s="408"/>
      <c r="C107" s="48" t="s">
        <v>111</v>
      </c>
      <c r="D107" s="57" t="s">
        <v>709</v>
      </c>
      <c r="E107" s="56"/>
      <c r="F107" s="394">
        <f>F109</f>
        <v>543</v>
      </c>
      <c r="H107" s="138"/>
      <c r="P107" s="62"/>
      <c r="T107" s="138"/>
      <c r="U107" s="138"/>
    </row>
    <row r="108" spans="1:21" s="26" customFormat="1" ht="25.5">
      <c r="A108" s="47" t="s">
        <v>706</v>
      </c>
      <c r="B108" s="408"/>
      <c r="C108" s="48" t="s">
        <v>111</v>
      </c>
      <c r="D108" s="57" t="s">
        <v>707</v>
      </c>
      <c r="E108" s="56"/>
      <c r="F108" s="394">
        <f>F109</f>
        <v>543</v>
      </c>
      <c r="H108" s="138"/>
      <c r="P108" s="62"/>
      <c r="T108" s="138"/>
      <c r="U108" s="138"/>
    </row>
    <row r="109" spans="1:21" s="62" customFormat="1" ht="63.75">
      <c r="A109" s="52" t="s">
        <v>264</v>
      </c>
      <c r="B109" s="408"/>
      <c r="C109" s="45" t="s">
        <v>111</v>
      </c>
      <c r="D109" s="49" t="s">
        <v>708</v>
      </c>
      <c r="E109" s="56"/>
      <c r="F109" s="369">
        <f>F110</f>
        <v>543</v>
      </c>
      <c r="H109" s="145"/>
      <c r="T109" s="145"/>
      <c r="U109" s="145"/>
    </row>
    <row r="110" spans="1:21" s="62" customFormat="1" ht="25.5">
      <c r="A110" s="33" t="s">
        <v>52</v>
      </c>
      <c r="B110" s="408"/>
      <c r="C110" s="45" t="s">
        <v>111</v>
      </c>
      <c r="D110" s="49" t="s">
        <v>708</v>
      </c>
      <c r="E110" s="44">
        <v>244</v>
      </c>
      <c r="F110" s="369">
        <v>543</v>
      </c>
      <c r="H110" s="145"/>
      <c r="T110" s="145"/>
      <c r="U110" s="145"/>
    </row>
    <row r="111" spans="1:21" s="92" customFormat="1" ht="15">
      <c r="A111" s="88" t="s">
        <v>99</v>
      </c>
      <c r="B111" s="408"/>
      <c r="C111" s="91" t="s">
        <v>98</v>
      </c>
      <c r="D111" s="89"/>
      <c r="E111" s="89"/>
      <c r="F111" s="395">
        <f>F112+F142</f>
        <v>3436.7200000000003</v>
      </c>
      <c r="H111" s="143"/>
      <c r="P111" s="101"/>
      <c r="T111" s="143"/>
      <c r="U111" s="143"/>
    </row>
    <row r="112" spans="1:21" s="101" customFormat="1" ht="15">
      <c r="A112" s="96" t="s">
        <v>106</v>
      </c>
      <c r="B112" s="408"/>
      <c r="C112" s="95" t="s">
        <v>107</v>
      </c>
      <c r="D112" s="97"/>
      <c r="E112" s="115"/>
      <c r="F112" s="396">
        <f>F113+F137</f>
        <v>3116.7200000000003</v>
      </c>
      <c r="H112" s="135"/>
      <c r="T112" s="135"/>
      <c r="U112" s="135"/>
    </row>
    <row r="113" spans="1:19" ht="25.5">
      <c r="A113" s="47" t="s">
        <v>166</v>
      </c>
      <c r="B113" s="408"/>
      <c r="C113" s="48" t="s">
        <v>107</v>
      </c>
      <c r="D113" s="51" t="s">
        <v>737</v>
      </c>
      <c r="E113" s="54"/>
      <c r="F113" s="394">
        <f>F114+F128</f>
        <v>3116.7200000000003</v>
      </c>
      <c r="S113" s="162"/>
    </row>
    <row r="114" spans="1:21" s="59" customFormat="1" ht="51">
      <c r="A114" s="47" t="s">
        <v>167</v>
      </c>
      <c r="B114" s="408"/>
      <c r="C114" s="48" t="s">
        <v>107</v>
      </c>
      <c r="D114" s="51" t="s">
        <v>698</v>
      </c>
      <c r="E114" s="53"/>
      <c r="F114" s="394">
        <f>F115</f>
        <v>2616.7200000000003</v>
      </c>
      <c r="H114" s="141"/>
      <c r="P114" s="18"/>
      <c r="T114" s="141"/>
      <c r="U114" s="141"/>
    </row>
    <row r="115" spans="1:21" s="59" customFormat="1" ht="25.5">
      <c r="A115" s="47" t="s">
        <v>739</v>
      </c>
      <c r="B115" s="408"/>
      <c r="C115" s="48" t="s">
        <v>107</v>
      </c>
      <c r="D115" s="51" t="s">
        <v>699</v>
      </c>
      <c r="E115" s="53"/>
      <c r="F115" s="394">
        <f>F116+F118+F126</f>
        <v>2616.7200000000003</v>
      </c>
      <c r="H115" s="141"/>
      <c r="P115" s="18"/>
      <c r="T115" s="141"/>
      <c r="U115" s="141"/>
    </row>
    <row r="116" spans="1:21" s="59" customFormat="1" ht="25.5">
      <c r="A116" s="52" t="s">
        <v>740</v>
      </c>
      <c r="B116" s="408"/>
      <c r="C116" s="45" t="s">
        <v>107</v>
      </c>
      <c r="D116" s="43" t="s">
        <v>696</v>
      </c>
      <c r="E116" s="53"/>
      <c r="F116" s="369">
        <v>930.2</v>
      </c>
      <c r="H116" s="141"/>
      <c r="P116" s="18"/>
      <c r="T116" s="141"/>
      <c r="U116" s="141"/>
    </row>
    <row r="117" spans="1:21" s="26" customFormat="1" ht="30" customHeight="1">
      <c r="A117" s="31" t="s">
        <v>274</v>
      </c>
      <c r="B117" s="408"/>
      <c r="C117" s="45" t="s">
        <v>107</v>
      </c>
      <c r="D117" s="43" t="s">
        <v>696</v>
      </c>
      <c r="E117" s="44">
        <v>240</v>
      </c>
      <c r="F117" s="369">
        <v>930.2</v>
      </c>
      <c r="H117" s="138"/>
      <c r="P117" s="62"/>
      <c r="T117" s="138"/>
      <c r="U117" s="138"/>
    </row>
    <row r="118" spans="1:6" ht="25.5">
      <c r="A118" s="52" t="s">
        <v>740</v>
      </c>
      <c r="B118" s="408"/>
      <c r="C118" s="45" t="s">
        <v>107</v>
      </c>
      <c r="D118" s="43" t="s">
        <v>697</v>
      </c>
      <c r="E118" s="54"/>
      <c r="F118" s="369">
        <f>F119</f>
        <v>1536.52</v>
      </c>
    </row>
    <row r="119" spans="1:21" s="26" customFormat="1" ht="30" customHeight="1">
      <c r="A119" s="31" t="s">
        <v>274</v>
      </c>
      <c r="B119" s="408"/>
      <c r="C119" s="45" t="s">
        <v>107</v>
      </c>
      <c r="D119" s="43" t="s">
        <v>697</v>
      </c>
      <c r="E119" s="44">
        <v>240</v>
      </c>
      <c r="F119" s="369">
        <f>1150+386.52</f>
        <v>1536.52</v>
      </c>
      <c r="H119" s="138"/>
      <c r="P119" s="62"/>
      <c r="T119" s="138"/>
      <c r="U119" s="138"/>
    </row>
    <row r="120" spans="1:21" s="29" customFormat="1" ht="51.75" hidden="1">
      <c r="A120" s="42" t="s">
        <v>291</v>
      </c>
      <c r="B120" s="408"/>
      <c r="C120" s="66" t="s">
        <v>107</v>
      </c>
      <c r="D120" s="43" t="s">
        <v>272</v>
      </c>
      <c r="E120" s="44"/>
      <c r="F120" s="369">
        <f>F121</f>
        <v>0</v>
      </c>
      <c r="T120" s="136"/>
      <c r="U120" s="136"/>
    </row>
    <row r="121" spans="1:21" s="29" customFormat="1" ht="30" customHeight="1" hidden="1">
      <c r="A121" s="31" t="s">
        <v>274</v>
      </c>
      <c r="B121" s="408"/>
      <c r="C121" s="66" t="s">
        <v>107</v>
      </c>
      <c r="D121" s="43" t="s">
        <v>272</v>
      </c>
      <c r="E121" s="36">
        <v>240</v>
      </c>
      <c r="F121" s="369"/>
      <c r="T121" s="136"/>
      <c r="U121" s="136"/>
    </row>
    <row r="122" spans="1:6" ht="25.5" hidden="1">
      <c r="A122" s="52" t="s">
        <v>240</v>
      </c>
      <c r="B122" s="408"/>
      <c r="C122" s="45" t="s">
        <v>107</v>
      </c>
      <c r="D122" s="43" t="s">
        <v>239</v>
      </c>
      <c r="E122" s="54"/>
      <c r="F122" s="369">
        <f>F123</f>
        <v>0</v>
      </c>
    </row>
    <row r="123" spans="1:21" s="26" customFormat="1" ht="25.5" hidden="1">
      <c r="A123" s="33" t="s">
        <v>52</v>
      </c>
      <c r="B123" s="408"/>
      <c r="C123" s="45" t="s">
        <v>107</v>
      </c>
      <c r="D123" s="43" t="s">
        <v>239</v>
      </c>
      <c r="E123" s="44">
        <v>244</v>
      </c>
      <c r="F123" s="369"/>
      <c r="H123" s="138"/>
      <c r="P123" s="62"/>
      <c r="T123" s="138"/>
      <c r="U123" s="138"/>
    </row>
    <row r="124" spans="1:6" ht="12.75" hidden="1">
      <c r="A124" s="52" t="s">
        <v>596</v>
      </c>
      <c r="B124" s="408"/>
      <c r="C124" s="45" t="s">
        <v>107</v>
      </c>
      <c r="D124" s="43" t="s">
        <v>239</v>
      </c>
      <c r="E124" s="54"/>
      <c r="F124" s="369">
        <f>F125</f>
        <v>0</v>
      </c>
    </row>
    <row r="125" spans="1:21" s="26" customFormat="1" ht="25.5" hidden="1">
      <c r="A125" s="33" t="s">
        <v>52</v>
      </c>
      <c r="B125" s="408"/>
      <c r="C125" s="45" t="s">
        <v>107</v>
      </c>
      <c r="D125" s="43" t="s">
        <v>595</v>
      </c>
      <c r="E125" s="44">
        <v>244</v>
      </c>
      <c r="F125" s="369"/>
      <c r="H125" s="138"/>
      <c r="P125" s="62"/>
      <c r="T125" s="138"/>
      <c r="U125" s="138"/>
    </row>
    <row r="126" spans="1:6" ht="25.5">
      <c r="A126" s="52" t="s">
        <v>741</v>
      </c>
      <c r="B126" s="408"/>
      <c r="C126" s="45" t="s">
        <v>107</v>
      </c>
      <c r="D126" s="43" t="s">
        <v>738</v>
      </c>
      <c r="E126" s="54"/>
      <c r="F126" s="369">
        <f>F127</f>
        <v>150</v>
      </c>
    </row>
    <row r="127" spans="1:21" s="26" customFormat="1" ht="30" customHeight="1">
      <c r="A127" s="31" t="s">
        <v>274</v>
      </c>
      <c r="B127" s="408"/>
      <c r="C127" s="45" t="s">
        <v>107</v>
      </c>
      <c r="D127" s="43" t="s">
        <v>738</v>
      </c>
      <c r="E127" s="44">
        <v>240</v>
      </c>
      <c r="F127" s="369">
        <v>150</v>
      </c>
      <c r="H127" s="138"/>
      <c r="P127" s="62"/>
      <c r="T127" s="138"/>
      <c r="U127" s="138"/>
    </row>
    <row r="128" spans="1:6" ht="28.5" customHeight="1">
      <c r="A128" s="47" t="s">
        <v>166</v>
      </c>
      <c r="B128" s="408"/>
      <c r="C128" s="48" t="s">
        <v>107</v>
      </c>
      <c r="D128" s="51" t="s">
        <v>737</v>
      </c>
      <c r="E128" s="54"/>
      <c r="F128" s="394">
        <f>F129</f>
        <v>500</v>
      </c>
    </row>
    <row r="129" spans="1:21" s="63" customFormat="1" ht="51">
      <c r="A129" s="47" t="s">
        <v>170</v>
      </c>
      <c r="B129" s="408"/>
      <c r="C129" s="48" t="s">
        <v>107</v>
      </c>
      <c r="D129" s="51" t="s">
        <v>703</v>
      </c>
      <c r="E129" s="56"/>
      <c r="F129" s="394">
        <f>F131+F135</f>
        <v>500</v>
      </c>
      <c r="H129" s="140"/>
      <c r="P129" s="29"/>
      <c r="T129" s="140"/>
      <c r="U129" s="140"/>
    </row>
    <row r="130" spans="1:21" s="63" customFormat="1" ht="25.5">
      <c r="A130" s="47" t="s">
        <v>700</v>
      </c>
      <c r="B130" s="408"/>
      <c r="C130" s="48" t="s">
        <v>107</v>
      </c>
      <c r="D130" s="51" t="s">
        <v>701</v>
      </c>
      <c r="E130" s="56"/>
      <c r="F130" s="394">
        <f>F131</f>
        <v>500</v>
      </c>
      <c r="H130" s="140"/>
      <c r="P130" s="29"/>
      <c r="T130" s="140"/>
      <c r="U130" s="140"/>
    </row>
    <row r="131" spans="1:6" ht="76.5">
      <c r="A131" s="52" t="s">
        <v>219</v>
      </c>
      <c r="B131" s="408"/>
      <c r="C131" s="45" t="s">
        <v>107</v>
      </c>
      <c r="D131" s="43" t="s">
        <v>702</v>
      </c>
      <c r="E131" s="54"/>
      <c r="F131" s="369">
        <f>F132</f>
        <v>500</v>
      </c>
    </row>
    <row r="132" spans="1:6" ht="28.5" customHeight="1">
      <c r="A132" s="31" t="s">
        <v>274</v>
      </c>
      <c r="B132" s="408"/>
      <c r="C132" s="45" t="s">
        <v>107</v>
      </c>
      <c r="D132" s="43" t="s">
        <v>702</v>
      </c>
      <c r="E132" s="36">
        <v>240</v>
      </c>
      <c r="F132" s="369">
        <v>500</v>
      </c>
    </row>
    <row r="133" spans="1:21" s="63" customFormat="1" ht="55.5" customHeight="1" hidden="1">
      <c r="A133" s="52" t="s">
        <v>171</v>
      </c>
      <c r="B133" s="408"/>
      <c r="C133" s="45" t="s">
        <v>107</v>
      </c>
      <c r="D133" s="43" t="s">
        <v>172</v>
      </c>
      <c r="E133" s="54"/>
      <c r="F133" s="369">
        <f>F134</f>
        <v>0</v>
      </c>
      <c r="H133" s="140"/>
      <c r="P133" s="155"/>
      <c r="T133" s="140"/>
      <c r="U133" s="140"/>
    </row>
    <row r="134" spans="1:21" s="63" customFormat="1" ht="26.25" customHeight="1" hidden="1">
      <c r="A134" s="31" t="s">
        <v>274</v>
      </c>
      <c r="B134" s="408"/>
      <c r="C134" s="45" t="s">
        <v>107</v>
      </c>
      <c r="D134" s="43" t="s">
        <v>172</v>
      </c>
      <c r="E134" s="36">
        <v>240</v>
      </c>
      <c r="F134" s="369">
        <f>500+300-200-50-550</f>
        <v>0</v>
      </c>
      <c r="H134" s="140"/>
      <c r="P134" s="29"/>
      <c r="T134" s="140"/>
      <c r="U134" s="140"/>
    </row>
    <row r="135" spans="1:21" s="64" customFormat="1" ht="54.75" customHeight="1" hidden="1">
      <c r="A135" s="353" t="s">
        <v>315</v>
      </c>
      <c r="B135" s="408"/>
      <c r="C135" s="37" t="s">
        <v>107</v>
      </c>
      <c r="D135" s="36" t="s">
        <v>314</v>
      </c>
      <c r="E135" s="36"/>
      <c r="F135" s="390">
        <f>F136</f>
        <v>0</v>
      </c>
      <c r="H135" s="142"/>
      <c r="T135" s="142"/>
      <c r="U135" s="142"/>
    </row>
    <row r="136" spans="1:21" s="64" customFormat="1" ht="18.75" customHeight="1" hidden="1">
      <c r="A136" s="3" t="s">
        <v>283</v>
      </c>
      <c r="B136" s="408"/>
      <c r="C136" s="37" t="s">
        <v>107</v>
      </c>
      <c r="D136" s="36" t="s">
        <v>314</v>
      </c>
      <c r="E136" s="36">
        <v>610</v>
      </c>
      <c r="F136" s="390"/>
      <c r="H136" s="142"/>
      <c r="T136" s="142"/>
      <c r="U136" s="142"/>
    </row>
    <row r="137" spans="1:21" s="29" customFormat="1" ht="18.75" customHeight="1" hidden="1">
      <c r="A137" s="23" t="s">
        <v>119</v>
      </c>
      <c r="B137" s="408"/>
      <c r="C137" s="48" t="s">
        <v>107</v>
      </c>
      <c r="D137" s="51" t="s">
        <v>83</v>
      </c>
      <c r="E137" s="40"/>
      <c r="F137" s="394">
        <f>F138+F140</f>
        <v>0</v>
      </c>
      <c r="T137" s="136"/>
      <c r="U137" s="136"/>
    </row>
    <row r="138" spans="1:21" s="63" customFormat="1" ht="30.75" customHeight="1" hidden="1">
      <c r="A138" s="52" t="s">
        <v>270</v>
      </c>
      <c r="B138" s="408"/>
      <c r="C138" s="45" t="s">
        <v>107</v>
      </c>
      <c r="D138" s="43" t="s">
        <v>269</v>
      </c>
      <c r="E138" s="54"/>
      <c r="F138" s="369">
        <f>F139</f>
        <v>0</v>
      </c>
      <c r="H138" s="140"/>
      <c r="P138" s="155"/>
      <c r="T138" s="140"/>
      <c r="U138" s="140"/>
    </row>
    <row r="139" spans="1:21" s="63" customFormat="1" ht="28.5" customHeight="1" hidden="1">
      <c r="A139" s="31" t="s">
        <v>274</v>
      </c>
      <c r="B139" s="408"/>
      <c r="C139" s="45" t="s">
        <v>107</v>
      </c>
      <c r="D139" s="43" t="s">
        <v>269</v>
      </c>
      <c r="E139" s="36">
        <v>240</v>
      </c>
      <c r="F139" s="369"/>
      <c r="H139" s="140"/>
      <c r="P139" s="29"/>
      <c r="T139" s="140"/>
      <c r="U139" s="140"/>
    </row>
    <row r="140" spans="1:21" s="29" customFormat="1" ht="12.75" hidden="1">
      <c r="A140" s="33" t="s">
        <v>227</v>
      </c>
      <c r="B140" s="408"/>
      <c r="C140" s="45" t="s">
        <v>107</v>
      </c>
      <c r="D140" s="43" t="s">
        <v>226</v>
      </c>
      <c r="E140" s="44"/>
      <c r="F140" s="369">
        <f>F141</f>
        <v>0</v>
      </c>
      <c r="T140" s="136"/>
      <c r="U140" s="136"/>
    </row>
    <row r="141" spans="1:21" s="29" customFormat="1" ht="25.5" hidden="1">
      <c r="A141" s="33" t="s">
        <v>52</v>
      </c>
      <c r="B141" s="408"/>
      <c r="C141" s="45" t="s">
        <v>107</v>
      </c>
      <c r="D141" s="43" t="s">
        <v>226</v>
      </c>
      <c r="E141" s="44">
        <v>244</v>
      </c>
      <c r="F141" s="369"/>
      <c r="T141" s="136"/>
      <c r="U141" s="136"/>
    </row>
    <row r="142" spans="1:21" s="92" customFormat="1" ht="15">
      <c r="A142" s="88" t="s">
        <v>47</v>
      </c>
      <c r="B142" s="408"/>
      <c r="C142" s="91" t="s">
        <v>46</v>
      </c>
      <c r="D142" s="89"/>
      <c r="E142" s="89"/>
      <c r="F142" s="387">
        <f>F143+F148</f>
        <v>320</v>
      </c>
      <c r="H142" s="143"/>
      <c r="P142" s="101"/>
      <c r="T142" s="143"/>
      <c r="U142" s="143"/>
    </row>
    <row r="143" spans="1:21" s="29" customFormat="1" ht="25.5">
      <c r="A143" s="23" t="s">
        <v>119</v>
      </c>
      <c r="B143" s="408"/>
      <c r="C143" s="65" t="s">
        <v>46</v>
      </c>
      <c r="D143" s="40" t="s">
        <v>621</v>
      </c>
      <c r="E143" s="40"/>
      <c r="F143" s="389">
        <f>F144</f>
        <v>300</v>
      </c>
      <c r="H143" s="136"/>
      <c r="T143" s="136"/>
      <c r="U143" s="136"/>
    </row>
    <row r="144" spans="1:21" s="26" customFormat="1" ht="25.5">
      <c r="A144" s="25" t="s">
        <v>86</v>
      </c>
      <c r="B144" s="408"/>
      <c r="C144" s="20" t="s">
        <v>46</v>
      </c>
      <c r="D144" s="61" t="s">
        <v>620</v>
      </c>
      <c r="E144" s="61"/>
      <c r="F144" s="368">
        <f>F146</f>
        <v>300</v>
      </c>
      <c r="H144" s="138"/>
      <c r="P144" s="62"/>
      <c r="T144" s="138"/>
      <c r="U144" s="138"/>
    </row>
    <row r="145" spans="1:21" s="26" customFormat="1" ht="25.5">
      <c r="A145" s="25" t="s">
        <v>86</v>
      </c>
      <c r="B145" s="408"/>
      <c r="C145" s="20" t="s">
        <v>46</v>
      </c>
      <c r="D145" s="61" t="s">
        <v>619</v>
      </c>
      <c r="E145" s="61"/>
      <c r="F145" s="368">
        <f>F146</f>
        <v>300</v>
      </c>
      <c r="H145" s="138"/>
      <c r="P145" s="62"/>
      <c r="T145" s="138"/>
      <c r="U145" s="138"/>
    </row>
    <row r="146" spans="1:21" s="29" customFormat="1" ht="25.5">
      <c r="A146" s="31" t="s">
        <v>173</v>
      </c>
      <c r="B146" s="408"/>
      <c r="C146" s="66" t="s">
        <v>46</v>
      </c>
      <c r="D146" s="1" t="s">
        <v>695</v>
      </c>
      <c r="E146" s="1"/>
      <c r="F146" s="392">
        <f>F147</f>
        <v>300</v>
      </c>
      <c r="H146" s="136"/>
      <c r="T146" s="136"/>
      <c r="U146" s="136"/>
    </row>
    <row r="147" spans="1:21" s="29" customFormat="1" ht="27.75" customHeight="1">
      <c r="A147" s="31" t="s">
        <v>274</v>
      </c>
      <c r="B147" s="408"/>
      <c r="C147" s="66" t="s">
        <v>46</v>
      </c>
      <c r="D147" s="1" t="s">
        <v>695</v>
      </c>
      <c r="E147" s="36">
        <v>240</v>
      </c>
      <c r="F147" s="392">
        <v>300</v>
      </c>
      <c r="H147" s="136"/>
      <c r="T147" s="136"/>
      <c r="U147" s="136"/>
    </row>
    <row r="148" spans="1:21" s="26" customFormat="1" ht="29.25" customHeight="1">
      <c r="A148" s="25" t="s">
        <v>298</v>
      </c>
      <c r="B148" s="408"/>
      <c r="C148" s="20" t="s">
        <v>46</v>
      </c>
      <c r="D148" s="61" t="s">
        <v>694</v>
      </c>
      <c r="E148" s="61"/>
      <c r="F148" s="368">
        <f>F151</f>
        <v>20</v>
      </c>
      <c r="H148" s="138"/>
      <c r="P148" s="62"/>
      <c r="T148" s="138"/>
      <c r="U148" s="138"/>
    </row>
    <row r="149" spans="1:21" s="26" customFormat="1" ht="51">
      <c r="A149" s="25" t="s">
        <v>304</v>
      </c>
      <c r="B149" s="408"/>
      <c r="C149" s="65" t="s">
        <v>46</v>
      </c>
      <c r="D149" s="61" t="s">
        <v>691</v>
      </c>
      <c r="E149" s="61"/>
      <c r="F149" s="368">
        <f>F150</f>
        <v>20</v>
      </c>
      <c r="H149" s="138"/>
      <c r="P149" s="62"/>
      <c r="T149" s="138"/>
      <c r="U149" s="138"/>
    </row>
    <row r="150" spans="1:21" s="26" customFormat="1" ht="15.75" customHeight="1">
      <c r="A150" s="25" t="s">
        <v>690</v>
      </c>
      <c r="B150" s="408"/>
      <c r="C150" s="65" t="s">
        <v>46</v>
      </c>
      <c r="D150" s="61" t="s">
        <v>692</v>
      </c>
      <c r="E150" s="61"/>
      <c r="F150" s="368">
        <f>F151</f>
        <v>20</v>
      </c>
      <c r="H150" s="138"/>
      <c r="P150" s="62"/>
      <c r="T150" s="138"/>
      <c r="U150" s="138"/>
    </row>
    <row r="151" spans="1:21" s="29" customFormat="1" ht="25.5">
      <c r="A151" s="31" t="s">
        <v>299</v>
      </c>
      <c r="B151" s="408"/>
      <c r="C151" s="66" t="s">
        <v>46</v>
      </c>
      <c r="D151" s="1" t="s">
        <v>693</v>
      </c>
      <c r="E151" s="1"/>
      <c r="F151" s="392">
        <f>F152</f>
        <v>20</v>
      </c>
      <c r="H151" s="136"/>
      <c r="T151" s="136"/>
      <c r="U151" s="136"/>
    </row>
    <row r="152" spans="1:21" s="29" customFormat="1" ht="27.75" customHeight="1">
      <c r="A152" s="31" t="s">
        <v>274</v>
      </c>
      <c r="B152" s="408"/>
      <c r="C152" s="66" t="s">
        <v>46</v>
      </c>
      <c r="D152" s="1" t="s">
        <v>693</v>
      </c>
      <c r="E152" s="36">
        <v>240</v>
      </c>
      <c r="F152" s="392">
        <v>20</v>
      </c>
      <c r="H152" s="136"/>
      <c r="T152" s="136"/>
      <c r="U152" s="136"/>
    </row>
    <row r="153" spans="1:21" s="92" customFormat="1" ht="15">
      <c r="A153" s="124" t="s">
        <v>117</v>
      </c>
      <c r="B153" s="408"/>
      <c r="C153" s="91" t="s">
        <v>89</v>
      </c>
      <c r="D153" s="89"/>
      <c r="E153" s="89"/>
      <c r="F153" s="387">
        <f>F154+F189+F227</f>
        <v>158657.25809</v>
      </c>
      <c r="H153" s="143"/>
      <c r="P153" s="101"/>
      <c r="T153" s="143"/>
      <c r="U153" s="143"/>
    </row>
    <row r="154" spans="1:21" s="101" customFormat="1" ht="15">
      <c r="A154" s="124" t="s">
        <v>39</v>
      </c>
      <c r="B154" s="408"/>
      <c r="C154" s="91" t="s">
        <v>38</v>
      </c>
      <c r="D154" s="89"/>
      <c r="E154" s="89"/>
      <c r="F154" s="387">
        <f>F155+F164+F171</f>
        <v>132912.51773</v>
      </c>
      <c r="H154" s="135"/>
      <c r="T154" s="135"/>
      <c r="U154" s="135"/>
    </row>
    <row r="155" spans="1:21" s="29" customFormat="1" ht="25.5">
      <c r="A155" s="23" t="s">
        <v>119</v>
      </c>
      <c r="B155" s="408"/>
      <c r="C155" s="65" t="s">
        <v>38</v>
      </c>
      <c r="D155" s="40" t="s">
        <v>621</v>
      </c>
      <c r="E155" s="40"/>
      <c r="F155" s="389">
        <f>F156</f>
        <v>1911</v>
      </c>
      <c r="H155" s="136"/>
      <c r="R155" s="170"/>
      <c r="T155" s="136"/>
      <c r="U155" s="136"/>
    </row>
    <row r="156" spans="1:21" s="19" customFormat="1" ht="25.5">
      <c r="A156" s="25" t="s">
        <v>86</v>
      </c>
      <c r="B156" s="408"/>
      <c r="C156" s="65" t="s">
        <v>38</v>
      </c>
      <c r="D156" s="21" t="s">
        <v>620</v>
      </c>
      <c r="E156" s="21"/>
      <c r="F156" s="368">
        <f>F158+F160+F162</f>
        <v>1911</v>
      </c>
      <c r="H156" s="134"/>
      <c r="T156" s="134"/>
      <c r="U156" s="134"/>
    </row>
    <row r="157" spans="1:21" s="19" customFormat="1" ht="25.5">
      <c r="A157" s="25" t="s">
        <v>86</v>
      </c>
      <c r="B157" s="408"/>
      <c r="C157" s="65" t="s">
        <v>38</v>
      </c>
      <c r="D157" s="119" t="s">
        <v>619</v>
      </c>
      <c r="E157" s="21"/>
      <c r="F157" s="368">
        <f>F158+F160</f>
        <v>1911</v>
      </c>
      <c r="H157" s="134"/>
      <c r="T157" s="134"/>
      <c r="U157" s="134"/>
    </row>
    <row r="158" spans="1:6" ht="38.25">
      <c r="A158" s="87" t="s">
        <v>687</v>
      </c>
      <c r="B158" s="408"/>
      <c r="C158" s="66" t="s">
        <v>38</v>
      </c>
      <c r="D158" s="43" t="s">
        <v>688</v>
      </c>
      <c r="E158" s="54"/>
      <c r="F158" s="369">
        <f>F159</f>
        <v>971</v>
      </c>
    </row>
    <row r="159" spans="1:6" ht="27" customHeight="1">
      <c r="A159" s="31" t="s">
        <v>274</v>
      </c>
      <c r="B159" s="408"/>
      <c r="C159" s="66" t="s">
        <v>38</v>
      </c>
      <c r="D159" s="43" t="s">
        <v>688</v>
      </c>
      <c r="E159" s="36">
        <v>240</v>
      </c>
      <c r="F159" s="369">
        <v>971</v>
      </c>
    </row>
    <row r="160" spans="1:6" ht="38.25">
      <c r="A160" s="3" t="s">
        <v>268</v>
      </c>
      <c r="B160" s="408"/>
      <c r="C160" s="66" t="s">
        <v>38</v>
      </c>
      <c r="D160" s="43" t="s">
        <v>689</v>
      </c>
      <c r="E160" s="116"/>
      <c r="F160" s="369">
        <f>F161</f>
        <v>940</v>
      </c>
    </row>
    <row r="161" spans="1:21" s="29" customFormat="1" ht="27.75" customHeight="1">
      <c r="A161" s="31" t="s">
        <v>274</v>
      </c>
      <c r="B161" s="408"/>
      <c r="C161" s="66" t="s">
        <v>38</v>
      </c>
      <c r="D161" s="43" t="s">
        <v>689</v>
      </c>
      <c r="E161" s="36">
        <v>240</v>
      </c>
      <c r="F161" s="392">
        <f>1000-60</f>
        <v>940</v>
      </c>
      <c r="H161" s="136"/>
      <c r="T161" s="136"/>
      <c r="U161" s="136"/>
    </row>
    <row r="162" spans="1:6" ht="25.5" hidden="1">
      <c r="A162" s="3" t="s">
        <v>218</v>
      </c>
      <c r="B162" s="408"/>
      <c r="C162" s="66" t="s">
        <v>38</v>
      </c>
      <c r="D162" s="43" t="s">
        <v>216</v>
      </c>
      <c r="E162" s="116"/>
      <c r="F162" s="369">
        <f>F163</f>
        <v>0</v>
      </c>
    </row>
    <row r="163" spans="1:21" s="29" customFormat="1" ht="25.5" hidden="1">
      <c r="A163" s="3" t="s">
        <v>41</v>
      </c>
      <c r="B163" s="408"/>
      <c r="C163" s="66" t="s">
        <v>38</v>
      </c>
      <c r="D163" s="43" t="s">
        <v>216</v>
      </c>
      <c r="E163" s="1" t="s">
        <v>40</v>
      </c>
      <c r="F163" s="392"/>
      <c r="H163" s="136"/>
      <c r="T163" s="136"/>
      <c r="U163" s="136"/>
    </row>
    <row r="164" spans="1:21" s="59" customFormat="1" ht="38.25">
      <c r="A164" s="23" t="s">
        <v>605</v>
      </c>
      <c r="B164" s="408"/>
      <c r="C164" s="20" t="s">
        <v>38</v>
      </c>
      <c r="D164" s="21" t="s">
        <v>664</v>
      </c>
      <c r="E164" s="21"/>
      <c r="F164" s="368">
        <f>F165</f>
        <v>500</v>
      </c>
      <c r="H164" s="141"/>
      <c r="P164" s="18"/>
      <c r="T164" s="141"/>
      <c r="U164" s="141"/>
    </row>
    <row r="165" spans="1:21" s="68" customFormat="1" ht="55.5" customHeight="1">
      <c r="A165" s="108" t="s">
        <v>604</v>
      </c>
      <c r="B165" s="408"/>
      <c r="C165" s="20" t="s">
        <v>38</v>
      </c>
      <c r="D165" s="21" t="s">
        <v>686</v>
      </c>
      <c r="E165" s="21"/>
      <c r="F165" s="368">
        <f>F167</f>
        <v>500</v>
      </c>
      <c r="H165" s="146"/>
      <c r="P165" s="19"/>
      <c r="T165" s="146"/>
      <c r="U165" s="146"/>
    </row>
    <row r="166" spans="1:21" s="68" customFormat="1" ht="14.25" customHeight="1">
      <c r="A166" s="25" t="s">
        <v>684</v>
      </c>
      <c r="B166" s="408"/>
      <c r="C166" s="65" t="s">
        <v>38</v>
      </c>
      <c r="D166" s="119" t="s">
        <v>685</v>
      </c>
      <c r="E166" s="21"/>
      <c r="F166" s="368">
        <f>F167</f>
        <v>500</v>
      </c>
      <c r="H166" s="146"/>
      <c r="P166" s="19"/>
      <c r="T166" s="146"/>
      <c r="U166" s="146"/>
    </row>
    <row r="167" spans="1:21" s="68" customFormat="1" ht="76.5">
      <c r="A167" s="30" t="s">
        <v>683</v>
      </c>
      <c r="B167" s="408"/>
      <c r="C167" s="66" t="s">
        <v>38</v>
      </c>
      <c r="D167" s="117" t="s">
        <v>682</v>
      </c>
      <c r="E167" s="1"/>
      <c r="F167" s="392">
        <f>F168</f>
        <v>500</v>
      </c>
      <c r="H167" s="146"/>
      <c r="P167" s="19"/>
      <c r="T167" s="146"/>
      <c r="U167" s="146"/>
    </row>
    <row r="168" spans="1:21" s="67" customFormat="1" ht="15.75" customHeight="1">
      <c r="A168" s="31" t="s">
        <v>274</v>
      </c>
      <c r="B168" s="408"/>
      <c r="C168" s="66" t="s">
        <v>38</v>
      </c>
      <c r="D168" s="117" t="s">
        <v>682</v>
      </c>
      <c r="E168" s="44">
        <v>240</v>
      </c>
      <c r="F168" s="369">
        <f>1445-475-490-180+200</f>
        <v>500</v>
      </c>
      <c r="H168" s="147"/>
      <c r="P168" s="160"/>
      <c r="T168" s="147"/>
      <c r="U168" s="147"/>
    </row>
    <row r="169" spans="1:21" s="68" customFormat="1" ht="51.75" hidden="1">
      <c r="A169" s="30" t="s">
        <v>217</v>
      </c>
      <c r="B169" s="408"/>
      <c r="C169" s="66" t="s">
        <v>38</v>
      </c>
      <c r="D169" s="117" t="s">
        <v>180</v>
      </c>
      <c r="E169" s="1"/>
      <c r="F169" s="392">
        <f>F170</f>
        <v>0</v>
      </c>
      <c r="H169" s="146"/>
      <c r="P169" s="19"/>
      <c r="T169" s="146"/>
      <c r="U169" s="146"/>
    </row>
    <row r="170" spans="1:21" s="67" customFormat="1" ht="15.75" customHeight="1" hidden="1">
      <c r="A170" s="31" t="s">
        <v>274</v>
      </c>
      <c r="B170" s="408"/>
      <c r="C170" s="66" t="s">
        <v>38</v>
      </c>
      <c r="D170" s="117" t="s">
        <v>180</v>
      </c>
      <c r="E170" s="44">
        <v>240</v>
      </c>
      <c r="F170" s="369"/>
      <c r="H170" s="147"/>
      <c r="P170" s="160"/>
      <c r="T170" s="147"/>
      <c r="U170" s="147"/>
    </row>
    <row r="171" spans="1:21" s="63" customFormat="1" ht="51">
      <c r="A171" s="47" t="s">
        <v>177</v>
      </c>
      <c r="B171" s="408"/>
      <c r="C171" s="65" t="s">
        <v>38</v>
      </c>
      <c r="D171" s="48" t="s">
        <v>644</v>
      </c>
      <c r="E171" s="50"/>
      <c r="F171" s="394">
        <f>F172+F184</f>
        <v>130501.51772999999</v>
      </c>
      <c r="H171" s="140"/>
      <c r="P171" s="29"/>
      <c r="T171" s="140"/>
      <c r="U171" s="140"/>
    </row>
    <row r="172" spans="1:21" s="59" customFormat="1" ht="89.25">
      <c r="A172" s="47" t="s">
        <v>723</v>
      </c>
      <c r="B172" s="408"/>
      <c r="C172" s="65" t="s">
        <v>38</v>
      </c>
      <c r="D172" s="51" t="s">
        <v>681</v>
      </c>
      <c r="E172" s="53"/>
      <c r="F172" s="394">
        <f>F174+F176+F182</f>
        <v>130501.51772999999</v>
      </c>
      <c r="H172" s="141"/>
      <c r="P172" s="18"/>
      <c r="T172" s="141"/>
      <c r="U172" s="141"/>
    </row>
    <row r="173" spans="1:21" s="59" customFormat="1" ht="25.5">
      <c r="A173" s="25" t="s">
        <v>678</v>
      </c>
      <c r="B173" s="408"/>
      <c r="C173" s="65" t="s">
        <v>38</v>
      </c>
      <c r="D173" s="51" t="s">
        <v>679</v>
      </c>
      <c r="E173" s="360"/>
      <c r="F173" s="394">
        <f>F174</f>
        <v>50964.10914999999</v>
      </c>
      <c r="H173" s="141"/>
      <c r="I173" s="141"/>
      <c r="T173" s="141"/>
      <c r="U173" s="141"/>
    </row>
    <row r="174" spans="1:21" s="59" customFormat="1" ht="114.75">
      <c r="A174" s="52" t="s">
        <v>178</v>
      </c>
      <c r="B174" s="408"/>
      <c r="C174" s="66" t="s">
        <v>38</v>
      </c>
      <c r="D174" s="43" t="s">
        <v>754</v>
      </c>
      <c r="E174" s="53"/>
      <c r="F174" s="394">
        <f>F175</f>
        <v>50964.10914999999</v>
      </c>
      <c r="H174" s="141"/>
      <c r="P174" s="18"/>
      <c r="T174" s="141"/>
      <c r="U174" s="141"/>
    </row>
    <row r="175" spans="1:9" ht="12.75">
      <c r="A175" s="33" t="s">
        <v>280</v>
      </c>
      <c r="B175" s="408"/>
      <c r="C175" s="66" t="s">
        <v>38</v>
      </c>
      <c r="D175" s="43" t="s">
        <v>754</v>
      </c>
      <c r="E175" s="44">
        <v>410</v>
      </c>
      <c r="F175" s="369">
        <f>67990.57108-17026.46193</f>
        <v>50964.10914999999</v>
      </c>
      <c r="I175" s="131"/>
    </row>
    <row r="176" spans="1:6" ht="114.75">
      <c r="A176" s="126" t="s">
        <v>222</v>
      </c>
      <c r="B176" s="408"/>
      <c r="C176" s="127" t="s">
        <v>38</v>
      </c>
      <c r="D176" s="128" t="s">
        <v>755</v>
      </c>
      <c r="E176" s="129"/>
      <c r="F176" s="397">
        <f>F177+F179</f>
        <v>68637.40858</v>
      </c>
    </row>
    <row r="177" spans="1:6" ht="127.5">
      <c r="A177" s="52" t="s">
        <v>220</v>
      </c>
      <c r="B177" s="408"/>
      <c r="C177" s="66" t="s">
        <v>38</v>
      </c>
      <c r="D177" s="43" t="s">
        <v>755</v>
      </c>
      <c r="E177" s="54"/>
      <c r="F177" s="369">
        <f>F178</f>
        <v>29518.34064</v>
      </c>
    </row>
    <row r="178" spans="1:9" ht="12.75">
      <c r="A178" s="33" t="s">
        <v>280</v>
      </c>
      <c r="B178" s="408"/>
      <c r="C178" s="66" t="s">
        <v>38</v>
      </c>
      <c r="D178" s="43" t="s">
        <v>755</v>
      </c>
      <c r="E178" s="44">
        <v>410</v>
      </c>
      <c r="F178" s="369">
        <f>30507.43437-989.09373</f>
        <v>29518.34064</v>
      </c>
      <c r="I178" s="131"/>
    </row>
    <row r="179" spans="1:10" ht="127.5">
      <c r="A179" s="52" t="s">
        <v>221</v>
      </c>
      <c r="B179" s="408"/>
      <c r="C179" s="66" t="s">
        <v>38</v>
      </c>
      <c r="D179" s="43" t="s">
        <v>27</v>
      </c>
      <c r="E179" s="54"/>
      <c r="F179" s="369">
        <f>F180</f>
        <v>39119.06794</v>
      </c>
      <c r="J179" s="150"/>
    </row>
    <row r="180" spans="1:9" ht="12.75">
      <c r="A180" s="33" t="s">
        <v>280</v>
      </c>
      <c r="B180" s="408"/>
      <c r="C180" s="66" t="s">
        <v>38</v>
      </c>
      <c r="D180" s="43" t="s">
        <v>27</v>
      </c>
      <c r="E180" s="44">
        <v>410</v>
      </c>
      <c r="F180" s="369">
        <f>45761.15155-6642.08361</f>
        <v>39119.06794</v>
      </c>
      <c r="I180" s="131"/>
    </row>
    <row r="181" spans="1:21" s="59" customFormat="1" ht="12.75" hidden="1">
      <c r="A181" s="25" t="s">
        <v>678</v>
      </c>
      <c r="B181" s="408"/>
      <c r="C181" s="65" t="s">
        <v>38</v>
      </c>
      <c r="D181" s="51" t="s">
        <v>679</v>
      </c>
      <c r="E181" s="360"/>
      <c r="F181" s="394">
        <f>F182</f>
        <v>10900</v>
      </c>
      <c r="H181" s="141"/>
      <c r="I181" s="141"/>
      <c r="T181" s="141"/>
      <c r="U181" s="141"/>
    </row>
    <row r="182" spans="1:21" s="63" customFormat="1" ht="93" customHeight="1">
      <c r="A182" s="52" t="s">
        <v>724</v>
      </c>
      <c r="B182" s="408"/>
      <c r="C182" s="66" t="s">
        <v>38</v>
      </c>
      <c r="D182" s="43" t="s">
        <v>680</v>
      </c>
      <c r="E182" s="54"/>
      <c r="F182" s="369">
        <f>F183</f>
        <v>10900</v>
      </c>
      <c r="H182" s="140"/>
      <c r="P182" s="29"/>
      <c r="T182" s="140"/>
      <c r="U182" s="140"/>
    </row>
    <row r="183" spans="1:21" s="59" customFormat="1" ht="14.25" customHeight="1">
      <c r="A183" s="3" t="s">
        <v>279</v>
      </c>
      <c r="B183" s="408"/>
      <c r="C183" s="66" t="s">
        <v>38</v>
      </c>
      <c r="D183" s="43" t="s">
        <v>680</v>
      </c>
      <c r="E183" s="44">
        <v>410</v>
      </c>
      <c r="F183" s="369">
        <v>10900</v>
      </c>
      <c r="H183" s="141"/>
      <c r="I183" s="141"/>
      <c r="P183" s="18"/>
      <c r="T183" s="141"/>
      <c r="U183" s="141"/>
    </row>
    <row r="184" spans="1:21" s="59" customFormat="1" ht="64.5" hidden="1">
      <c r="A184" s="47" t="s">
        <v>236</v>
      </c>
      <c r="B184" s="408"/>
      <c r="C184" s="65" t="s">
        <v>38</v>
      </c>
      <c r="D184" s="51" t="s">
        <v>237</v>
      </c>
      <c r="E184" s="53"/>
      <c r="F184" s="394">
        <f>F185+F187</f>
        <v>0</v>
      </c>
      <c r="P184" s="18"/>
      <c r="T184" s="141"/>
      <c r="U184" s="141"/>
    </row>
    <row r="185" spans="1:21" s="59" customFormat="1" ht="90.75" hidden="1">
      <c r="A185" s="52" t="s">
        <v>243</v>
      </c>
      <c r="B185" s="408"/>
      <c r="C185" s="66" t="s">
        <v>38</v>
      </c>
      <c r="D185" s="43" t="s">
        <v>238</v>
      </c>
      <c r="E185" s="53"/>
      <c r="F185" s="394">
        <f>F186</f>
        <v>0</v>
      </c>
      <c r="P185" s="18"/>
      <c r="T185" s="141"/>
      <c r="U185" s="141"/>
    </row>
    <row r="186" spans="1:8" ht="25.5" hidden="1">
      <c r="A186" s="3" t="s">
        <v>41</v>
      </c>
      <c r="B186" s="408"/>
      <c r="C186" s="66" t="s">
        <v>38</v>
      </c>
      <c r="D186" s="43" t="s">
        <v>238</v>
      </c>
      <c r="E186" s="44">
        <v>414</v>
      </c>
      <c r="F186" s="369">
        <v>0</v>
      </c>
      <c r="H186" s="18"/>
    </row>
    <row r="187" spans="1:21" s="59" customFormat="1" ht="39" hidden="1">
      <c r="A187" s="52" t="s">
        <v>255</v>
      </c>
      <c r="B187" s="408"/>
      <c r="C187" s="66" t="s">
        <v>38</v>
      </c>
      <c r="D187" s="43" t="s">
        <v>254</v>
      </c>
      <c r="E187" s="53"/>
      <c r="F187" s="394">
        <f>F188</f>
        <v>0</v>
      </c>
      <c r="P187" s="18"/>
      <c r="T187" s="141"/>
      <c r="U187" s="141"/>
    </row>
    <row r="188" spans="1:8" ht="25.5" hidden="1">
      <c r="A188" s="3" t="s">
        <v>41</v>
      </c>
      <c r="B188" s="408"/>
      <c r="C188" s="66" t="s">
        <v>38</v>
      </c>
      <c r="D188" s="43" t="s">
        <v>254</v>
      </c>
      <c r="E188" s="44">
        <v>414</v>
      </c>
      <c r="F188" s="369">
        <v>0</v>
      </c>
      <c r="H188" s="18"/>
    </row>
    <row r="189" spans="1:21" s="102" customFormat="1" ht="15">
      <c r="A189" s="124" t="s">
        <v>76</v>
      </c>
      <c r="B189" s="408"/>
      <c r="C189" s="91" t="s">
        <v>75</v>
      </c>
      <c r="D189" s="89"/>
      <c r="E189" s="89"/>
      <c r="F189" s="387">
        <f>F190+F203</f>
        <v>6844.42436</v>
      </c>
      <c r="H189" s="148"/>
      <c r="I189" s="149"/>
      <c r="T189" s="148"/>
      <c r="U189" s="148"/>
    </row>
    <row r="190" spans="1:6" ht="25.5">
      <c r="A190" s="23" t="s">
        <v>119</v>
      </c>
      <c r="B190" s="408"/>
      <c r="C190" s="65" t="s">
        <v>75</v>
      </c>
      <c r="D190" s="40" t="s">
        <v>621</v>
      </c>
      <c r="E190" s="40"/>
      <c r="F190" s="389">
        <f>F191</f>
        <v>2439.42436</v>
      </c>
    </row>
    <row r="191" spans="1:6" ht="25.5">
      <c r="A191" s="25" t="s">
        <v>86</v>
      </c>
      <c r="B191" s="408"/>
      <c r="C191" s="65" t="s">
        <v>75</v>
      </c>
      <c r="D191" s="21" t="s">
        <v>620</v>
      </c>
      <c r="E191" s="21"/>
      <c r="F191" s="368">
        <f>F195+F197+F199+F192+F201</f>
        <v>2439.42436</v>
      </c>
    </row>
    <row r="192" spans="1:6" ht="25.5" hidden="1">
      <c r="A192" s="87" t="s">
        <v>266</v>
      </c>
      <c r="B192" s="408"/>
      <c r="C192" s="66" t="s">
        <v>75</v>
      </c>
      <c r="D192" s="43" t="s">
        <v>179</v>
      </c>
      <c r="E192" s="54"/>
      <c r="F192" s="369">
        <f>F193</f>
        <v>0</v>
      </c>
    </row>
    <row r="193" spans="1:6" ht="31.5" customHeight="1" hidden="1">
      <c r="A193" s="31" t="s">
        <v>274</v>
      </c>
      <c r="B193" s="408"/>
      <c r="C193" s="66" t="s">
        <v>75</v>
      </c>
      <c r="D193" s="43" t="s">
        <v>179</v>
      </c>
      <c r="E193" s="36">
        <v>240</v>
      </c>
      <c r="F193" s="369"/>
    </row>
    <row r="194" spans="1:6" ht="14.25" customHeight="1">
      <c r="A194" s="25" t="s">
        <v>86</v>
      </c>
      <c r="B194" s="408"/>
      <c r="C194" s="65" t="s">
        <v>75</v>
      </c>
      <c r="D194" s="51" t="s">
        <v>619</v>
      </c>
      <c r="E194" s="36"/>
      <c r="F194" s="369">
        <f>F195+F197</f>
        <v>2439.42436</v>
      </c>
    </row>
    <row r="195" spans="1:9" ht="25.5">
      <c r="A195" s="3" t="s">
        <v>182</v>
      </c>
      <c r="B195" s="408"/>
      <c r="C195" s="66" t="s">
        <v>75</v>
      </c>
      <c r="D195" s="43" t="s">
        <v>676</v>
      </c>
      <c r="E195" s="44"/>
      <c r="F195" s="369">
        <f>F196</f>
        <v>1000</v>
      </c>
      <c r="I195" s="112"/>
    </row>
    <row r="196" spans="1:6" ht="25.5">
      <c r="A196" s="31" t="s">
        <v>48</v>
      </c>
      <c r="B196" s="408"/>
      <c r="C196" s="66" t="s">
        <v>75</v>
      </c>
      <c r="D196" s="43" t="s">
        <v>676</v>
      </c>
      <c r="E196" s="44">
        <v>810</v>
      </c>
      <c r="F196" s="369">
        <v>1000</v>
      </c>
    </row>
    <row r="197" spans="1:21" s="67" customFormat="1" ht="25.5">
      <c r="A197" s="156" t="s">
        <v>260</v>
      </c>
      <c r="B197" s="408"/>
      <c r="C197" s="28" t="s">
        <v>75</v>
      </c>
      <c r="D197" s="1" t="s">
        <v>677</v>
      </c>
      <c r="E197" s="116"/>
      <c r="F197" s="369">
        <f>F198</f>
        <v>1439.4243600000002</v>
      </c>
      <c r="P197" s="160"/>
      <c r="R197" s="171"/>
      <c r="T197" s="147"/>
      <c r="U197" s="147"/>
    </row>
    <row r="198" spans="1:21" s="67" customFormat="1" ht="29.25" customHeight="1">
      <c r="A198" s="31" t="s">
        <v>274</v>
      </c>
      <c r="B198" s="408"/>
      <c r="C198" s="28" t="s">
        <v>75</v>
      </c>
      <c r="D198" s="1" t="s">
        <v>677</v>
      </c>
      <c r="E198" s="36">
        <v>240</v>
      </c>
      <c r="F198" s="369">
        <f>117.60469+116.42775+115.25082+114.07388+218.74294+111.72+110.54306+109.36612+108.18918+107.01224+105.83531+104.65837</f>
        <v>1439.4243600000002</v>
      </c>
      <c r="P198" s="160"/>
      <c r="T198" s="147"/>
      <c r="U198" s="147"/>
    </row>
    <row r="199" spans="1:21" s="67" customFormat="1" ht="12.75" hidden="1">
      <c r="A199" s="156" t="s">
        <v>258</v>
      </c>
      <c r="B199" s="408"/>
      <c r="C199" s="28" t="s">
        <v>75</v>
      </c>
      <c r="D199" s="1" t="s">
        <v>259</v>
      </c>
      <c r="E199" s="116"/>
      <c r="F199" s="369">
        <f>F200</f>
        <v>0</v>
      </c>
      <c r="P199" s="160"/>
      <c r="T199" s="147"/>
      <c r="U199" s="147"/>
    </row>
    <row r="200" spans="1:21" s="67" customFormat="1" ht="25.5" hidden="1">
      <c r="A200" s="33" t="s">
        <v>52</v>
      </c>
      <c r="B200" s="408"/>
      <c r="C200" s="28" t="s">
        <v>75</v>
      </c>
      <c r="D200" s="1" t="s">
        <v>259</v>
      </c>
      <c r="E200" s="116">
        <v>244</v>
      </c>
      <c r="F200" s="369"/>
      <c r="P200" s="160"/>
      <c r="T200" s="147"/>
      <c r="U200" s="147"/>
    </row>
    <row r="201" spans="1:21" s="67" customFormat="1" ht="12.75" hidden="1">
      <c r="A201" s="33" t="s">
        <v>602</v>
      </c>
      <c r="B201" s="408"/>
      <c r="C201" s="28" t="s">
        <v>75</v>
      </c>
      <c r="D201" s="1" t="s">
        <v>599</v>
      </c>
      <c r="E201" s="116"/>
      <c r="F201" s="369">
        <f>F202</f>
        <v>0</v>
      </c>
      <c r="P201" s="160"/>
      <c r="T201" s="147"/>
      <c r="U201" s="147"/>
    </row>
    <row r="202" spans="1:21" s="67" customFormat="1" ht="39" hidden="1">
      <c r="A202" s="31" t="s">
        <v>274</v>
      </c>
      <c r="B202" s="408"/>
      <c r="C202" s="28" t="s">
        <v>75</v>
      </c>
      <c r="D202" s="1" t="s">
        <v>599</v>
      </c>
      <c r="E202" s="116">
        <v>240</v>
      </c>
      <c r="F202" s="369"/>
      <c r="P202" s="160"/>
      <c r="T202" s="147"/>
      <c r="U202" s="147"/>
    </row>
    <row r="203" spans="1:21" s="59" customFormat="1" ht="38.25">
      <c r="A203" s="23" t="s">
        <v>605</v>
      </c>
      <c r="B203" s="408"/>
      <c r="C203" s="20" t="s">
        <v>75</v>
      </c>
      <c r="D203" s="21" t="s">
        <v>664</v>
      </c>
      <c r="E203" s="21"/>
      <c r="F203" s="368">
        <f>F204+F210+F222</f>
        <v>4405</v>
      </c>
      <c r="H203" s="141"/>
      <c r="P203" s="18"/>
      <c r="T203" s="141"/>
      <c r="U203" s="141"/>
    </row>
    <row r="204" spans="1:21" s="59" customFormat="1" ht="64.5" hidden="1">
      <c r="A204" s="25" t="s">
        <v>607</v>
      </c>
      <c r="B204" s="408"/>
      <c r="C204" s="20" t="s">
        <v>75</v>
      </c>
      <c r="D204" s="21" t="s">
        <v>77</v>
      </c>
      <c r="E204" s="21"/>
      <c r="F204" s="368">
        <f>F205</f>
        <v>0</v>
      </c>
      <c r="H204" s="141"/>
      <c r="P204" s="18"/>
      <c r="T204" s="141"/>
      <c r="U204" s="141"/>
    </row>
    <row r="205" spans="1:6" ht="78" hidden="1">
      <c r="A205" s="27" t="s">
        <v>184</v>
      </c>
      <c r="B205" s="408"/>
      <c r="C205" s="28" t="s">
        <v>75</v>
      </c>
      <c r="D205" s="1" t="s">
        <v>185</v>
      </c>
      <c r="E205" s="1"/>
      <c r="F205" s="392">
        <f>F206+F207+F208</f>
        <v>0</v>
      </c>
    </row>
    <row r="206" spans="1:21" s="19" customFormat="1" ht="29.25" customHeight="1" hidden="1">
      <c r="A206" s="31" t="s">
        <v>274</v>
      </c>
      <c r="B206" s="408"/>
      <c r="C206" s="28" t="s">
        <v>75</v>
      </c>
      <c r="D206" s="1" t="s">
        <v>185</v>
      </c>
      <c r="E206" s="36">
        <v>240</v>
      </c>
      <c r="F206" s="392">
        <v>0</v>
      </c>
      <c r="H206" s="134"/>
      <c r="T206" s="134"/>
      <c r="U206" s="134"/>
    </row>
    <row r="207" spans="1:21" s="67" customFormat="1" ht="25.5" hidden="1">
      <c r="A207" s="31" t="s">
        <v>48</v>
      </c>
      <c r="B207" s="408"/>
      <c r="C207" s="28" t="s">
        <v>75</v>
      </c>
      <c r="D207" s="1" t="s">
        <v>185</v>
      </c>
      <c r="E207" s="44">
        <v>810</v>
      </c>
      <c r="F207" s="369"/>
      <c r="P207" s="160"/>
      <c r="T207" s="147"/>
      <c r="U207" s="147"/>
    </row>
    <row r="208" spans="1:21" s="68" customFormat="1" ht="78" hidden="1">
      <c r="A208" s="30" t="s">
        <v>263</v>
      </c>
      <c r="B208" s="408"/>
      <c r="C208" s="28" t="s">
        <v>75</v>
      </c>
      <c r="D208" s="1" t="s">
        <v>600</v>
      </c>
      <c r="E208" s="1"/>
      <c r="F208" s="392">
        <f>F209</f>
        <v>0</v>
      </c>
      <c r="P208" s="19"/>
      <c r="T208" s="146"/>
      <c r="U208" s="146"/>
    </row>
    <row r="209" spans="1:21" s="67" customFormat="1" ht="25.5" hidden="1">
      <c r="A209" s="31" t="s">
        <v>48</v>
      </c>
      <c r="B209" s="408"/>
      <c r="C209" s="28" t="s">
        <v>75</v>
      </c>
      <c r="D209" s="1" t="s">
        <v>600</v>
      </c>
      <c r="E209" s="44">
        <v>810</v>
      </c>
      <c r="F209" s="369"/>
      <c r="P209" s="160"/>
      <c r="T209" s="147"/>
      <c r="U209" s="147"/>
    </row>
    <row r="210" spans="1:21" s="68" customFormat="1" ht="65.25" customHeight="1">
      <c r="A210" s="25" t="s">
        <v>669</v>
      </c>
      <c r="B210" s="408"/>
      <c r="C210" s="20" t="s">
        <v>75</v>
      </c>
      <c r="D210" s="21" t="s">
        <v>675</v>
      </c>
      <c r="E210" s="21"/>
      <c r="F210" s="368">
        <f>F212+F217+F215+F219</f>
        <v>3825</v>
      </c>
      <c r="H210" s="146"/>
      <c r="P210" s="19"/>
      <c r="T210" s="146"/>
      <c r="U210" s="146"/>
    </row>
    <row r="211" spans="1:21" s="68" customFormat="1" ht="25.5">
      <c r="A211" s="25" t="s">
        <v>671</v>
      </c>
      <c r="B211" s="408"/>
      <c r="C211" s="20" t="s">
        <v>75</v>
      </c>
      <c r="D211" s="21" t="s">
        <v>672</v>
      </c>
      <c r="E211" s="21"/>
      <c r="F211" s="368">
        <f>F212+F219</f>
        <v>3825</v>
      </c>
      <c r="H211" s="146"/>
      <c r="P211" s="19"/>
      <c r="T211" s="146"/>
      <c r="U211" s="146"/>
    </row>
    <row r="212" spans="1:21" s="68" customFormat="1" ht="89.25">
      <c r="A212" s="30" t="s">
        <v>670</v>
      </c>
      <c r="B212" s="408"/>
      <c r="C212" s="28" t="s">
        <v>75</v>
      </c>
      <c r="D212" s="1" t="s">
        <v>673</v>
      </c>
      <c r="E212" s="1"/>
      <c r="F212" s="392">
        <f>F213+F214</f>
        <v>2085</v>
      </c>
      <c r="H212" s="146"/>
      <c r="P212" s="19"/>
      <c r="T212" s="146"/>
      <c r="U212" s="146"/>
    </row>
    <row r="213" spans="1:21" s="67" customFormat="1" ht="25.5" hidden="1">
      <c r="A213" s="31" t="s">
        <v>48</v>
      </c>
      <c r="B213" s="408"/>
      <c r="C213" s="28" t="s">
        <v>75</v>
      </c>
      <c r="D213" s="1" t="s">
        <v>186</v>
      </c>
      <c r="E213" s="44">
        <v>810</v>
      </c>
      <c r="F213" s="369"/>
      <c r="P213" s="160"/>
      <c r="T213" s="147"/>
      <c r="U213" s="147"/>
    </row>
    <row r="214" spans="1:6" ht="31.5" customHeight="1">
      <c r="A214" s="31" t="s">
        <v>274</v>
      </c>
      <c r="B214" s="408"/>
      <c r="C214" s="28" t="s">
        <v>75</v>
      </c>
      <c r="D214" s="1" t="s">
        <v>673</v>
      </c>
      <c r="E214" s="36">
        <v>240</v>
      </c>
      <c r="F214" s="392">
        <f>1345-1000+1740</f>
        <v>2085</v>
      </c>
    </row>
    <row r="215" spans="1:6" ht="85.5" customHeight="1" hidden="1">
      <c r="A215" s="31" t="s">
        <v>290</v>
      </c>
      <c r="B215" s="408"/>
      <c r="C215" s="28" t="s">
        <v>75</v>
      </c>
      <c r="D215" s="1" t="s">
        <v>289</v>
      </c>
      <c r="E215" s="36"/>
      <c r="F215" s="392">
        <f>F216</f>
        <v>0</v>
      </c>
    </row>
    <row r="216" spans="1:6" ht="15.75" customHeight="1" hidden="1">
      <c r="A216" s="33" t="s">
        <v>280</v>
      </c>
      <c r="B216" s="408"/>
      <c r="C216" s="28" t="s">
        <v>75</v>
      </c>
      <c r="D216" s="1" t="s">
        <v>289</v>
      </c>
      <c r="E216" s="36">
        <v>410</v>
      </c>
      <c r="F216" s="392"/>
    </row>
    <row r="217" spans="1:21" s="68" customFormat="1" ht="78" hidden="1">
      <c r="A217" s="30" t="s">
        <v>263</v>
      </c>
      <c r="B217" s="408"/>
      <c r="C217" s="28" t="s">
        <v>75</v>
      </c>
      <c r="D217" s="1" t="s">
        <v>241</v>
      </c>
      <c r="E217" s="1"/>
      <c r="F217" s="392">
        <f>F218</f>
        <v>0</v>
      </c>
      <c r="P217" s="19"/>
      <c r="T217" s="146"/>
      <c r="U217" s="146"/>
    </row>
    <row r="218" spans="1:21" s="67" customFormat="1" ht="25.5" hidden="1">
      <c r="A218" s="31" t="s">
        <v>48</v>
      </c>
      <c r="B218" s="408"/>
      <c r="C218" s="28" t="s">
        <v>75</v>
      </c>
      <c r="D218" s="1" t="s">
        <v>241</v>
      </c>
      <c r="E218" s="44">
        <v>810</v>
      </c>
      <c r="F218" s="369"/>
      <c r="P218" s="160"/>
      <c r="T218" s="147"/>
      <c r="U218" s="147"/>
    </row>
    <row r="219" spans="1:6" ht="33" customHeight="1">
      <c r="A219" s="31" t="s">
        <v>305</v>
      </c>
      <c r="B219" s="408"/>
      <c r="C219" s="28" t="s">
        <v>75</v>
      </c>
      <c r="D219" s="1" t="s">
        <v>674</v>
      </c>
      <c r="E219" s="36"/>
      <c r="F219" s="392">
        <f>F220+F221</f>
        <v>1740</v>
      </c>
    </row>
    <row r="220" spans="1:6" ht="31.5" customHeight="1">
      <c r="A220" s="31" t="s">
        <v>274</v>
      </c>
      <c r="B220" s="408"/>
      <c r="C220" s="28" t="s">
        <v>75</v>
      </c>
      <c r="D220" s="1" t="s">
        <v>674</v>
      </c>
      <c r="E220" s="36">
        <v>240</v>
      </c>
      <c r="F220" s="392">
        <v>1740</v>
      </c>
    </row>
    <row r="221" spans="1:6" ht="20.25" customHeight="1" hidden="1">
      <c r="A221" s="33" t="s">
        <v>280</v>
      </c>
      <c r="B221" s="408"/>
      <c r="C221" s="28" t="s">
        <v>75</v>
      </c>
      <c r="D221" s="1" t="s">
        <v>300</v>
      </c>
      <c r="E221" s="38">
        <v>410</v>
      </c>
      <c r="F221" s="392"/>
    </row>
    <row r="222" spans="1:21" s="68" customFormat="1" ht="76.5">
      <c r="A222" s="108" t="s">
        <v>665</v>
      </c>
      <c r="B222" s="408"/>
      <c r="C222" s="20" t="s">
        <v>75</v>
      </c>
      <c r="D222" s="21" t="s">
        <v>668</v>
      </c>
      <c r="E222" s="21"/>
      <c r="F222" s="368">
        <f>F224</f>
        <v>580</v>
      </c>
      <c r="H222" s="146"/>
      <c r="P222" s="19"/>
      <c r="T222" s="146"/>
      <c r="U222" s="146"/>
    </row>
    <row r="223" spans="1:21" s="68" customFormat="1" ht="25.5">
      <c r="A223" s="25" t="s">
        <v>658</v>
      </c>
      <c r="B223" s="408"/>
      <c r="C223" s="65" t="s">
        <v>75</v>
      </c>
      <c r="D223" s="119" t="s">
        <v>666</v>
      </c>
      <c r="E223" s="21"/>
      <c r="F223" s="368">
        <f>F224</f>
        <v>580</v>
      </c>
      <c r="H223" s="146"/>
      <c r="P223" s="19"/>
      <c r="T223" s="146"/>
      <c r="U223" s="146"/>
    </row>
    <row r="224" spans="1:21" s="68" customFormat="1" ht="84" customHeight="1">
      <c r="A224" s="30" t="s">
        <v>725</v>
      </c>
      <c r="B224" s="408"/>
      <c r="C224" s="66" t="s">
        <v>75</v>
      </c>
      <c r="D224" s="117" t="s">
        <v>667</v>
      </c>
      <c r="E224" s="1"/>
      <c r="F224" s="392">
        <f>F225+F226</f>
        <v>580</v>
      </c>
      <c r="H224" s="146"/>
      <c r="P224" s="19"/>
      <c r="T224" s="146"/>
      <c r="U224" s="146"/>
    </row>
    <row r="225" spans="1:21" s="67" customFormat="1" ht="25.5">
      <c r="A225" s="33" t="s">
        <v>52</v>
      </c>
      <c r="B225" s="408"/>
      <c r="C225" s="66" t="s">
        <v>75</v>
      </c>
      <c r="D225" s="117" t="s">
        <v>667</v>
      </c>
      <c r="E225" s="36">
        <v>240</v>
      </c>
      <c r="F225" s="369">
        <v>580</v>
      </c>
      <c r="H225" s="147"/>
      <c r="P225" s="160"/>
      <c r="T225" s="147"/>
      <c r="U225" s="147"/>
    </row>
    <row r="226" spans="1:21" s="67" customFormat="1" ht="12.75" hidden="1">
      <c r="A226" s="33" t="s">
        <v>280</v>
      </c>
      <c r="B226" s="408"/>
      <c r="C226" s="66" t="s">
        <v>75</v>
      </c>
      <c r="D226" s="117" t="s">
        <v>208</v>
      </c>
      <c r="E226" s="44">
        <v>410</v>
      </c>
      <c r="F226" s="369">
        <f>747-747</f>
        <v>0</v>
      </c>
      <c r="P226" s="160"/>
      <c r="T226" s="147"/>
      <c r="U226" s="147"/>
    </row>
    <row r="227" spans="1:21" s="103" customFormat="1" ht="15">
      <c r="A227" s="100" t="s">
        <v>108</v>
      </c>
      <c r="B227" s="408"/>
      <c r="C227" s="91" t="s">
        <v>109</v>
      </c>
      <c r="D227" s="89"/>
      <c r="E227" s="89"/>
      <c r="F227" s="389">
        <f>F229+F255+F271+F275+F251+F282</f>
        <v>18900.316000000003</v>
      </c>
      <c r="P227" s="161"/>
      <c r="T227" s="412"/>
      <c r="U227" s="412"/>
    </row>
    <row r="228" spans="1:6" ht="12.75">
      <c r="A228" s="23" t="s">
        <v>119</v>
      </c>
      <c r="B228" s="408"/>
      <c r="C228" s="65" t="s">
        <v>109</v>
      </c>
      <c r="D228" s="51" t="s">
        <v>621</v>
      </c>
      <c r="E228" s="54"/>
      <c r="F228" s="394">
        <f>F229</f>
        <v>4148.08</v>
      </c>
    </row>
    <row r="229" spans="1:6" ht="25.5">
      <c r="A229" s="25" t="s">
        <v>86</v>
      </c>
      <c r="B229" s="408"/>
      <c r="C229" s="65" t="s">
        <v>109</v>
      </c>
      <c r="D229" s="21" t="s">
        <v>619</v>
      </c>
      <c r="E229" s="21"/>
      <c r="F229" s="368">
        <f>F230+F238+F240+F242+F246+F244+F248+F235</f>
        <v>4148.08</v>
      </c>
    </row>
    <row r="230" spans="1:21" s="19" customFormat="1" ht="25.5" hidden="1">
      <c r="A230" s="46" t="s">
        <v>122</v>
      </c>
      <c r="B230" s="408"/>
      <c r="C230" s="37" t="s">
        <v>109</v>
      </c>
      <c r="D230" s="36" t="s">
        <v>84</v>
      </c>
      <c r="E230" s="36"/>
      <c r="F230" s="390">
        <f>F231+F232+F233+F234</f>
        <v>0</v>
      </c>
      <c r="H230" s="134"/>
      <c r="T230" s="134"/>
      <c r="U230" s="134"/>
    </row>
    <row r="231" spans="1:21" s="64" customFormat="1" ht="18.75" customHeight="1" hidden="1">
      <c r="A231" s="163" t="s">
        <v>277</v>
      </c>
      <c r="B231" s="408"/>
      <c r="C231" s="37" t="s">
        <v>109</v>
      </c>
      <c r="D231" s="36" t="s">
        <v>84</v>
      </c>
      <c r="E231" s="36">
        <v>110</v>
      </c>
      <c r="F231" s="390"/>
      <c r="H231" s="142"/>
      <c r="T231" s="142"/>
      <c r="U231" s="142"/>
    </row>
    <row r="232" spans="1:21" s="26" customFormat="1" ht="12.75" hidden="1">
      <c r="A232" s="33" t="s">
        <v>123</v>
      </c>
      <c r="B232" s="408"/>
      <c r="C232" s="37" t="s">
        <v>109</v>
      </c>
      <c r="D232" s="36" t="s">
        <v>84</v>
      </c>
      <c r="E232" s="36">
        <v>112</v>
      </c>
      <c r="F232" s="390">
        <v>0</v>
      </c>
      <c r="H232" s="138"/>
      <c r="P232" s="62"/>
      <c r="T232" s="138"/>
      <c r="U232" s="138"/>
    </row>
    <row r="233" spans="1:21" s="29" customFormat="1" ht="27" customHeight="1" hidden="1">
      <c r="A233" s="31" t="s">
        <v>274</v>
      </c>
      <c r="B233" s="408"/>
      <c r="C233" s="37" t="s">
        <v>109</v>
      </c>
      <c r="D233" s="36" t="s">
        <v>84</v>
      </c>
      <c r="E233" s="36">
        <v>240</v>
      </c>
      <c r="F233" s="390"/>
      <c r="H233" s="136"/>
      <c r="T233" s="136"/>
      <c r="U233" s="136"/>
    </row>
    <row r="234" spans="1:21" s="29" customFormat="1" ht="18.75" customHeight="1" hidden="1">
      <c r="A234" s="163" t="s">
        <v>278</v>
      </c>
      <c r="B234" s="408"/>
      <c r="C234" s="37" t="s">
        <v>109</v>
      </c>
      <c r="D234" s="36" t="s">
        <v>84</v>
      </c>
      <c r="E234" s="36">
        <v>850</v>
      </c>
      <c r="F234" s="390"/>
      <c r="H234" s="136"/>
      <c r="T234" s="136"/>
      <c r="U234" s="136"/>
    </row>
    <row r="235" spans="1:21" s="19" customFormat="1" ht="25.5" hidden="1">
      <c r="A235" s="46" t="s">
        <v>313</v>
      </c>
      <c r="B235" s="408"/>
      <c r="C235" s="37" t="s">
        <v>109</v>
      </c>
      <c r="D235" s="36" t="s">
        <v>312</v>
      </c>
      <c r="E235" s="36"/>
      <c r="F235" s="390">
        <f>F236</f>
        <v>0</v>
      </c>
      <c r="H235" s="134"/>
      <c r="T235" s="134"/>
      <c r="U235" s="134"/>
    </row>
    <row r="236" spans="1:21" s="64" customFormat="1" ht="18.75" customHeight="1" hidden="1">
      <c r="A236" s="3" t="s">
        <v>283</v>
      </c>
      <c r="B236" s="408"/>
      <c r="C236" s="37" t="s">
        <v>109</v>
      </c>
      <c r="D236" s="36" t="s">
        <v>312</v>
      </c>
      <c r="E236" s="36">
        <v>610</v>
      </c>
      <c r="F236" s="390">
        <v>0</v>
      </c>
      <c r="H236" s="142"/>
      <c r="T236" s="142"/>
      <c r="U236" s="142"/>
    </row>
    <row r="237" spans="1:21" s="64" customFormat="1" ht="12.75" customHeight="1">
      <c r="A237" s="25" t="s">
        <v>86</v>
      </c>
      <c r="B237" s="408"/>
      <c r="C237" s="359" t="s">
        <v>109</v>
      </c>
      <c r="D237" s="357" t="s">
        <v>619</v>
      </c>
      <c r="E237" s="36"/>
      <c r="F237" s="390">
        <f>F238+F240+F242</f>
        <v>4148.08</v>
      </c>
      <c r="H237" s="142"/>
      <c r="T237" s="142"/>
      <c r="U237" s="142"/>
    </row>
    <row r="238" spans="1:6" ht="25.5">
      <c r="A238" s="46" t="s">
        <v>187</v>
      </c>
      <c r="B238" s="408"/>
      <c r="C238" s="66" t="s">
        <v>109</v>
      </c>
      <c r="D238" s="43" t="s">
        <v>655</v>
      </c>
      <c r="E238" s="44"/>
      <c r="F238" s="369">
        <f>F239</f>
        <v>3800</v>
      </c>
    </row>
    <row r="239" spans="1:6" ht="29.25" customHeight="1">
      <c r="A239" s="31" t="s">
        <v>274</v>
      </c>
      <c r="B239" s="408"/>
      <c r="C239" s="66" t="s">
        <v>109</v>
      </c>
      <c r="D239" s="43" t="s">
        <v>655</v>
      </c>
      <c r="E239" s="36">
        <v>240</v>
      </c>
      <c r="F239" s="369">
        <v>3800</v>
      </c>
    </row>
    <row r="240" spans="1:21" s="67" customFormat="1" ht="25.5">
      <c r="A240" s="42" t="s">
        <v>747</v>
      </c>
      <c r="B240" s="408"/>
      <c r="C240" s="66" t="s">
        <v>109</v>
      </c>
      <c r="D240" s="43" t="s">
        <v>656</v>
      </c>
      <c r="E240" s="44"/>
      <c r="F240" s="369">
        <f>F241</f>
        <v>48.079999999999984</v>
      </c>
      <c r="H240" s="147"/>
      <c r="P240" s="160"/>
      <c r="T240" s="147"/>
      <c r="U240" s="147"/>
    </row>
    <row r="241" spans="1:21" s="62" customFormat="1" ht="28.5" customHeight="1">
      <c r="A241" s="31" t="s">
        <v>48</v>
      </c>
      <c r="B241" s="408"/>
      <c r="C241" s="66" t="s">
        <v>109</v>
      </c>
      <c r="D241" s="43" t="s">
        <v>656</v>
      </c>
      <c r="E241" s="36">
        <v>810</v>
      </c>
      <c r="F241" s="369">
        <f>500-451.92</f>
        <v>48.079999999999984</v>
      </c>
      <c r="H241" s="145"/>
      <c r="T241" s="145"/>
      <c r="U241" s="145"/>
    </row>
    <row r="242" spans="1:21" s="29" customFormat="1" ht="25.5">
      <c r="A242" s="3" t="s">
        <v>188</v>
      </c>
      <c r="B242" s="408"/>
      <c r="C242" s="66" t="s">
        <v>109</v>
      </c>
      <c r="D242" s="43" t="s">
        <v>657</v>
      </c>
      <c r="E242" s="44"/>
      <c r="F242" s="369">
        <f>F243</f>
        <v>300</v>
      </c>
      <c r="H242" s="136"/>
      <c r="T242" s="136"/>
      <c r="U242" s="136"/>
    </row>
    <row r="243" spans="1:21" s="29" customFormat="1" ht="29.25" customHeight="1">
      <c r="A243" s="31" t="s">
        <v>274</v>
      </c>
      <c r="B243" s="408"/>
      <c r="C243" s="66" t="s">
        <v>109</v>
      </c>
      <c r="D243" s="43" t="s">
        <v>657</v>
      </c>
      <c r="E243" s="36">
        <v>240</v>
      </c>
      <c r="F243" s="369">
        <v>300</v>
      </c>
      <c r="H243" s="136"/>
      <c r="T243" s="136"/>
      <c r="U243" s="136"/>
    </row>
    <row r="244" spans="1:21" s="29" customFormat="1" ht="39" hidden="1">
      <c r="A244" s="31" t="s">
        <v>265</v>
      </c>
      <c r="B244" s="408"/>
      <c r="C244" s="66" t="s">
        <v>109</v>
      </c>
      <c r="D244" s="43" t="s">
        <v>256</v>
      </c>
      <c r="E244" s="44"/>
      <c r="F244" s="369">
        <f>F245</f>
        <v>0</v>
      </c>
      <c r="T244" s="136"/>
      <c r="U244" s="136"/>
    </row>
    <row r="245" spans="1:21" s="29" customFormat="1" ht="25.5" hidden="1">
      <c r="A245" s="33" t="s">
        <v>52</v>
      </c>
      <c r="B245" s="408"/>
      <c r="C245" s="66" t="s">
        <v>109</v>
      </c>
      <c r="D245" s="43" t="s">
        <v>256</v>
      </c>
      <c r="E245" s="44">
        <v>244</v>
      </c>
      <c r="F245" s="369"/>
      <c r="T245" s="136"/>
      <c r="U245" s="136"/>
    </row>
    <row r="246" spans="1:21" s="29" customFormat="1" ht="12.75" hidden="1">
      <c r="A246" s="33" t="s">
        <v>227</v>
      </c>
      <c r="B246" s="408"/>
      <c r="C246" s="66" t="s">
        <v>109</v>
      </c>
      <c r="D246" s="43" t="s">
        <v>226</v>
      </c>
      <c r="E246" s="44"/>
      <c r="F246" s="369">
        <f>F247</f>
        <v>0</v>
      </c>
      <c r="T246" s="136"/>
      <c r="U246" s="136"/>
    </row>
    <row r="247" spans="1:21" s="29" customFormat="1" ht="25.5" hidden="1">
      <c r="A247" s="33" t="s">
        <v>52</v>
      </c>
      <c r="B247" s="408"/>
      <c r="C247" s="66" t="s">
        <v>109</v>
      </c>
      <c r="D247" s="43" t="s">
        <v>226</v>
      </c>
      <c r="E247" s="44">
        <v>244</v>
      </c>
      <c r="F247" s="369"/>
      <c r="T247" s="136"/>
      <c r="U247" s="136"/>
    </row>
    <row r="248" spans="1:21" s="29" customFormat="1" ht="25.5" hidden="1">
      <c r="A248" s="3" t="s">
        <v>301</v>
      </c>
      <c r="B248" s="408"/>
      <c r="C248" s="66" t="s">
        <v>109</v>
      </c>
      <c r="D248" s="43" t="s">
        <v>302</v>
      </c>
      <c r="E248" s="44"/>
      <c r="F248" s="369">
        <f>F249</f>
        <v>0</v>
      </c>
      <c r="H248" s="136"/>
      <c r="T248" s="136"/>
      <c r="U248" s="136"/>
    </row>
    <row r="249" spans="1:21" s="29" customFormat="1" ht="29.25" customHeight="1" hidden="1">
      <c r="A249" s="31" t="s">
        <v>274</v>
      </c>
      <c r="B249" s="408"/>
      <c r="C249" s="66" t="s">
        <v>109</v>
      </c>
      <c r="D249" s="43" t="s">
        <v>302</v>
      </c>
      <c r="E249" s="36">
        <v>240</v>
      </c>
      <c r="F249" s="369"/>
      <c r="H249" s="136"/>
      <c r="T249" s="136"/>
      <c r="U249" s="136"/>
    </row>
    <row r="250" spans="1:21" s="63" customFormat="1" ht="39" hidden="1">
      <c r="A250" s="47" t="s">
        <v>606</v>
      </c>
      <c r="B250" s="408"/>
      <c r="C250" s="65" t="s">
        <v>109</v>
      </c>
      <c r="D250" s="51" t="s">
        <v>664</v>
      </c>
      <c r="E250" s="54"/>
      <c r="F250" s="394">
        <f>F251+F263</f>
        <v>0</v>
      </c>
      <c r="H250" s="140"/>
      <c r="P250" s="29"/>
      <c r="T250" s="140"/>
      <c r="U250" s="140"/>
    </row>
    <row r="251" spans="1:21" s="59" customFormat="1" ht="51.75" hidden="1">
      <c r="A251" s="47" t="s">
        <v>608</v>
      </c>
      <c r="B251" s="408"/>
      <c r="C251" s="65" t="s">
        <v>109</v>
      </c>
      <c r="D251" s="51" t="s">
        <v>654</v>
      </c>
      <c r="E251" s="54"/>
      <c r="F251" s="394">
        <f>F252</f>
        <v>0</v>
      </c>
      <c r="H251" s="141"/>
      <c r="P251" s="18"/>
      <c r="T251" s="141"/>
      <c r="U251" s="141"/>
    </row>
    <row r="252" spans="1:21" s="59" customFormat="1" ht="25.5" hidden="1">
      <c r="A252" s="25" t="s">
        <v>652</v>
      </c>
      <c r="B252" s="408"/>
      <c r="C252" s="20" t="s">
        <v>109</v>
      </c>
      <c r="D252" s="358" t="s">
        <v>653</v>
      </c>
      <c r="E252" s="21"/>
      <c r="F252" s="368">
        <f>F253</f>
        <v>0</v>
      </c>
      <c r="H252" s="141"/>
      <c r="P252" s="18"/>
      <c r="T252" s="141"/>
      <c r="U252" s="141"/>
    </row>
    <row r="253" spans="1:6" ht="12.75" hidden="1">
      <c r="A253" s="52" t="s">
        <v>609</v>
      </c>
      <c r="B253" s="408"/>
      <c r="C253" s="66" t="s">
        <v>109</v>
      </c>
      <c r="D253" s="357" t="s">
        <v>651</v>
      </c>
      <c r="E253" s="54"/>
      <c r="F253" s="369">
        <f>F254</f>
        <v>0</v>
      </c>
    </row>
    <row r="254" spans="1:6" ht="30" customHeight="1" hidden="1">
      <c r="A254" s="31" t="s">
        <v>274</v>
      </c>
      <c r="B254" s="408"/>
      <c r="C254" s="66" t="s">
        <v>109</v>
      </c>
      <c r="D254" s="357" t="s">
        <v>651</v>
      </c>
      <c r="E254" s="36">
        <v>240</v>
      </c>
      <c r="F254" s="369">
        <v>0</v>
      </c>
    </row>
    <row r="255" spans="1:21" s="63" customFormat="1" ht="25.5">
      <c r="A255" s="47" t="s">
        <v>189</v>
      </c>
      <c r="B255" s="408"/>
      <c r="C255" s="65" t="s">
        <v>109</v>
      </c>
      <c r="D255" s="51" t="s">
        <v>663</v>
      </c>
      <c r="E255" s="54"/>
      <c r="F255" s="394">
        <f>F256+F266</f>
        <v>14638.076000000001</v>
      </c>
      <c r="H255" s="140"/>
      <c r="P255" s="29"/>
      <c r="T255" s="140"/>
      <c r="U255" s="140"/>
    </row>
    <row r="256" spans="1:21" s="59" customFormat="1" ht="51">
      <c r="A256" s="47" t="s">
        <v>190</v>
      </c>
      <c r="B256" s="408"/>
      <c r="C256" s="65" t="s">
        <v>109</v>
      </c>
      <c r="D256" s="51" t="s">
        <v>660</v>
      </c>
      <c r="E256" s="54"/>
      <c r="F256" s="394">
        <f>F260+F262+F264+F258</f>
        <v>14638.076000000001</v>
      </c>
      <c r="H256" s="141"/>
      <c r="P256" s="18"/>
      <c r="T256" s="141"/>
      <c r="U256" s="141"/>
    </row>
    <row r="257" spans="1:21" s="59" customFormat="1" ht="12.75">
      <c r="A257" s="47" t="s">
        <v>659</v>
      </c>
      <c r="B257" s="408"/>
      <c r="C257" s="65" t="s">
        <v>109</v>
      </c>
      <c r="D257" s="51" t="s">
        <v>661</v>
      </c>
      <c r="E257" s="54"/>
      <c r="F257" s="394">
        <f>F258</f>
        <v>14488.076000000001</v>
      </c>
      <c r="H257" s="141"/>
      <c r="P257" s="18"/>
      <c r="T257" s="141"/>
      <c r="U257" s="141"/>
    </row>
    <row r="258" spans="1:6" ht="63.75">
      <c r="A258" s="52" t="s">
        <v>316</v>
      </c>
      <c r="B258" s="408"/>
      <c r="C258" s="66" t="s">
        <v>109</v>
      </c>
      <c r="D258" s="36" t="s">
        <v>662</v>
      </c>
      <c r="E258" s="54"/>
      <c r="F258" s="369">
        <f>F259</f>
        <v>14488.076000000001</v>
      </c>
    </row>
    <row r="259" spans="1:21" s="64" customFormat="1" ht="18.75" customHeight="1">
      <c r="A259" s="3" t="s">
        <v>283</v>
      </c>
      <c r="B259" s="408"/>
      <c r="C259" s="37" t="s">
        <v>109</v>
      </c>
      <c r="D259" s="36" t="s">
        <v>662</v>
      </c>
      <c r="E259" s="36">
        <v>610</v>
      </c>
      <c r="F259" s="390">
        <f>12611.946+500+1376.13</f>
        <v>14488.076000000001</v>
      </c>
      <c r="H259" s="142"/>
      <c r="T259" s="142"/>
      <c r="U259" s="142"/>
    </row>
    <row r="260" spans="1:6" ht="51">
      <c r="A260" s="52" t="s">
        <v>209</v>
      </c>
      <c r="B260" s="408"/>
      <c r="C260" s="66" t="s">
        <v>109</v>
      </c>
      <c r="D260" s="43" t="s">
        <v>191</v>
      </c>
      <c r="E260" s="54"/>
      <c r="F260" s="369">
        <f>F261</f>
        <v>150</v>
      </c>
    </row>
    <row r="261" spans="1:6" ht="25.5" customHeight="1">
      <c r="A261" s="31" t="s">
        <v>274</v>
      </c>
      <c r="B261" s="408"/>
      <c r="C261" s="66" t="s">
        <v>109</v>
      </c>
      <c r="D261" s="43" t="s">
        <v>28</v>
      </c>
      <c r="E261" s="36">
        <v>240</v>
      </c>
      <c r="F261" s="369">
        <v>150</v>
      </c>
    </row>
    <row r="262" spans="1:6" ht="41.25" customHeight="1" hidden="1">
      <c r="A262" s="33" t="s">
        <v>192</v>
      </c>
      <c r="B262" s="408"/>
      <c r="C262" s="66" t="s">
        <v>109</v>
      </c>
      <c r="D262" s="43" t="s">
        <v>193</v>
      </c>
      <c r="E262" s="54"/>
      <c r="F262" s="369">
        <f>F263</f>
        <v>0</v>
      </c>
    </row>
    <row r="263" spans="1:6" ht="27.75" customHeight="1" hidden="1">
      <c r="A263" s="31" t="s">
        <v>274</v>
      </c>
      <c r="B263" s="408"/>
      <c r="C263" s="66" t="s">
        <v>109</v>
      </c>
      <c r="D263" s="43" t="s">
        <v>193</v>
      </c>
      <c r="E263" s="36">
        <v>240</v>
      </c>
      <c r="F263" s="369"/>
    </row>
    <row r="264" spans="1:6" ht="51" customHeight="1" hidden="1">
      <c r="A264" s="33" t="s">
        <v>194</v>
      </c>
      <c r="B264" s="408"/>
      <c r="C264" s="66" t="s">
        <v>109</v>
      </c>
      <c r="D264" s="43" t="s">
        <v>200</v>
      </c>
      <c r="E264" s="54"/>
      <c r="F264" s="369">
        <f>F265</f>
        <v>0</v>
      </c>
    </row>
    <row r="265" spans="1:6" ht="24.75" customHeight="1" hidden="1">
      <c r="A265" s="31" t="s">
        <v>274</v>
      </c>
      <c r="B265" s="408"/>
      <c r="C265" s="66" t="s">
        <v>109</v>
      </c>
      <c r="D265" s="43" t="s">
        <v>200</v>
      </c>
      <c r="E265" s="36">
        <v>240</v>
      </c>
      <c r="F265" s="369"/>
    </row>
    <row r="266" spans="1:21" s="59" customFormat="1" ht="39" hidden="1">
      <c r="A266" s="47" t="s">
        <v>195</v>
      </c>
      <c r="B266" s="408"/>
      <c r="C266" s="65" t="s">
        <v>109</v>
      </c>
      <c r="D266" s="51" t="s">
        <v>118</v>
      </c>
      <c r="E266" s="54"/>
      <c r="F266" s="394">
        <f>F267+F269</f>
        <v>0</v>
      </c>
      <c r="H266" s="141"/>
      <c r="P266" s="18"/>
      <c r="T266" s="141"/>
      <c r="U266" s="141"/>
    </row>
    <row r="267" spans="1:6" ht="51.75" hidden="1">
      <c r="A267" s="52" t="s">
        <v>244</v>
      </c>
      <c r="B267" s="408"/>
      <c r="C267" s="66" t="s">
        <v>109</v>
      </c>
      <c r="D267" s="43" t="s">
        <v>204</v>
      </c>
      <c r="E267" s="54"/>
      <c r="F267" s="369">
        <f>F268</f>
        <v>0</v>
      </c>
    </row>
    <row r="268" spans="1:6" ht="26.25" customHeight="1" hidden="1">
      <c r="A268" s="31" t="s">
        <v>274</v>
      </c>
      <c r="B268" s="408"/>
      <c r="C268" s="66" t="s">
        <v>109</v>
      </c>
      <c r="D268" s="43" t="s">
        <v>204</v>
      </c>
      <c r="E268" s="36">
        <v>240</v>
      </c>
      <c r="F268" s="369"/>
    </row>
    <row r="269" spans="1:6" ht="51.75" hidden="1">
      <c r="A269" s="52" t="s">
        <v>210</v>
      </c>
      <c r="B269" s="408"/>
      <c r="C269" s="66" t="s">
        <v>109</v>
      </c>
      <c r="D269" s="43" t="s">
        <v>205</v>
      </c>
      <c r="E269" s="54"/>
      <c r="F269" s="369">
        <f>F270</f>
        <v>0</v>
      </c>
    </row>
    <row r="270" spans="1:6" ht="25.5" hidden="1">
      <c r="A270" s="33" t="s">
        <v>52</v>
      </c>
      <c r="B270" s="408"/>
      <c r="C270" s="66" t="s">
        <v>109</v>
      </c>
      <c r="D270" s="43" t="s">
        <v>205</v>
      </c>
      <c r="E270" s="44">
        <v>244</v>
      </c>
      <c r="F270" s="369"/>
    </row>
    <row r="271" spans="1:21" s="63" customFormat="1" ht="12.75" hidden="1">
      <c r="A271" s="47" t="s">
        <v>166</v>
      </c>
      <c r="B271" s="408"/>
      <c r="C271" s="65" t="s">
        <v>109</v>
      </c>
      <c r="D271" s="51" t="s">
        <v>168</v>
      </c>
      <c r="E271" s="54"/>
      <c r="F271" s="394">
        <f>F272</f>
        <v>0</v>
      </c>
      <c r="H271" s="140"/>
      <c r="P271" s="29"/>
      <c r="T271" s="140"/>
      <c r="U271" s="140"/>
    </row>
    <row r="272" spans="1:21" s="59" customFormat="1" ht="39" hidden="1">
      <c r="A272" s="47" t="s">
        <v>167</v>
      </c>
      <c r="B272" s="408"/>
      <c r="C272" s="48" t="s">
        <v>109</v>
      </c>
      <c r="D272" s="51" t="s">
        <v>169</v>
      </c>
      <c r="E272" s="53"/>
      <c r="F272" s="394">
        <f>F273</f>
        <v>0</v>
      </c>
      <c r="H272" s="141"/>
      <c r="P272" s="18"/>
      <c r="T272" s="141"/>
      <c r="U272" s="141"/>
    </row>
    <row r="273" spans="1:21" s="29" customFormat="1" ht="51.75" hidden="1">
      <c r="A273" s="42" t="s">
        <v>291</v>
      </c>
      <c r="B273" s="408"/>
      <c r="C273" s="66" t="s">
        <v>109</v>
      </c>
      <c r="D273" s="43" t="s">
        <v>272</v>
      </c>
      <c r="E273" s="44"/>
      <c r="F273" s="369">
        <f>F274</f>
        <v>0</v>
      </c>
      <c r="T273" s="136"/>
      <c r="U273" s="136"/>
    </row>
    <row r="274" spans="1:21" s="29" customFormat="1" ht="30" customHeight="1" hidden="1">
      <c r="A274" s="31" t="s">
        <v>274</v>
      </c>
      <c r="B274" s="408"/>
      <c r="C274" s="66" t="s">
        <v>109</v>
      </c>
      <c r="D274" s="43" t="s">
        <v>272</v>
      </c>
      <c r="E274" s="36">
        <v>240</v>
      </c>
      <c r="F274" s="369">
        <v>0</v>
      </c>
      <c r="T274" s="136"/>
      <c r="U274" s="136"/>
    </row>
    <row r="275" spans="1:21" s="63" customFormat="1" ht="39" hidden="1">
      <c r="A275" s="47" t="s">
        <v>309</v>
      </c>
      <c r="B275" s="408"/>
      <c r="C275" s="65" t="s">
        <v>109</v>
      </c>
      <c r="D275" s="51" t="s">
        <v>306</v>
      </c>
      <c r="E275" s="54"/>
      <c r="F275" s="394">
        <f>F276</f>
        <v>0</v>
      </c>
      <c r="H275" s="140"/>
      <c r="P275" s="29"/>
      <c r="T275" s="140"/>
      <c r="U275" s="140"/>
    </row>
    <row r="276" spans="1:21" s="59" customFormat="1" ht="51.75" hidden="1">
      <c r="A276" s="47" t="s">
        <v>311</v>
      </c>
      <c r="B276" s="408"/>
      <c r="C276" s="48" t="s">
        <v>109</v>
      </c>
      <c r="D276" s="51" t="s">
        <v>307</v>
      </c>
      <c r="E276" s="53"/>
      <c r="F276" s="394">
        <f>F277+F279</f>
        <v>0</v>
      </c>
      <c r="H276" s="141"/>
      <c r="P276" s="18"/>
      <c r="T276" s="141"/>
      <c r="U276" s="141"/>
    </row>
    <row r="277" spans="1:21" s="29" customFormat="1" ht="12.75" hidden="1">
      <c r="A277" s="42" t="s">
        <v>310</v>
      </c>
      <c r="B277" s="408"/>
      <c r="C277" s="66" t="s">
        <v>109</v>
      </c>
      <c r="D277" s="43" t="s">
        <v>308</v>
      </c>
      <c r="E277" s="44"/>
      <c r="F277" s="369">
        <f>F278</f>
        <v>0</v>
      </c>
      <c r="T277" s="136"/>
      <c r="U277" s="136"/>
    </row>
    <row r="278" spans="1:21" s="29" customFormat="1" ht="30" customHeight="1" hidden="1">
      <c r="A278" s="31" t="s">
        <v>274</v>
      </c>
      <c r="B278" s="408"/>
      <c r="C278" s="66" t="s">
        <v>109</v>
      </c>
      <c r="D278" s="43" t="s">
        <v>308</v>
      </c>
      <c r="E278" s="36">
        <v>240</v>
      </c>
      <c r="F278" s="369"/>
      <c r="T278" s="136"/>
      <c r="U278" s="136"/>
    </row>
    <row r="279" spans="1:21" s="29" customFormat="1" ht="30" customHeight="1" hidden="1">
      <c r="A279" s="31" t="s">
        <v>274</v>
      </c>
      <c r="B279" s="408"/>
      <c r="C279" s="66" t="s">
        <v>109</v>
      </c>
      <c r="D279" s="43" t="s">
        <v>584</v>
      </c>
      <c r="E279" s="36">
        <v>240</v>
      </c>
      <c r="F279" s="369"/>
      <c r="T279" s="136"/>
      <c r="U279" s="136"/>
    </row>
    <row r="280" spans="1:21" s="63" customFormat="1" ht="51">
      <c r="A280" s="47" t="s">
        <v>367</v>
      </c>
      <c r="B280" s="408"/>
      <c r="C280" s="65" t="s">
        <v>109</v>
      </c>
      <c r="D280" s="51" t="s">
        <v>368</v>
      </c>
      <c r="E280" s="54"/>
      <c r="F280" s="394">
        <f>F281</f>
        <v>13929.76</v>
      </c>
      <c r="H280" s="140"/>
      <c r="P280" s="29"/>
      <c r="T280" s="140"/>
      <c r="U280" s="140"/>
    </row>
    <row r="281" spans="1:21" s="59" customFormat="1" ht="51">
      <c r="A281" s="47" t="s">
        <v>369</v>
      </c>
      <c r="B281" s="408"/>
      <c r="C281" s="48" t="s">
        <v>109</v>
      </c>
      <c r="D281" s="51" t="s">
        <v>370</v>
      </c>
      <c r="E281" s="53"/>
      <c r="F281" s="394">
        <f>F283+F285</f>
        <v>13929.76</v>
      </c>
      <c r="H281" s="141"/>
      <c r="P281" s="18"/>
      <c r="T281" s="141"/>
      <c r="U281" s="141"/>
    </row>
    <row r="282" spans="1:21" s="59" customFormat="1" ht="12.75">
      <c r="A282" s="47" t="s">
        <v>372</v>
      </c>
      <c r="B282" s="408"/>
      <c r="C282" s="65" t="s">
        <v>109</v>
      </c>
      <c r="D282" s="51" t="s">
        <v>371</v>
      </c>
      <c r="E282" s="54"/>
      <c r="F282" s="394">
        <f>F283</f>
        <v>114.16</v>
      </c>
      <c r="H282" s="141"/>
      <c r="P282" s="18"/>
      <c r="T282" s="141"/>
      <c r="U282" s="141"/>
    </row>
    <row r="283" spans="1:21" s="29" customFormat="1" ht="41.25" customHeight="1">
      <c r="A283" s="42" t="s">
        <v>373</v>
      </c>
      <c r="B283" s="408"/>
      <c r="C283" s="66" t="s">
        <v>109</v>
      </c>
      <c r="D283" s="43" t="s">
        <v>377</v>
      </c>
      <c r="E283" s="44"/>
      <c r="F283" s="369">
        <f>F284</f>
        <v>114.16</v>
      </c>
      <c r="T283" s="136"/>
      <c r="U283" s="136"/>
    </row>
    <row r="284" spans="1:21" s="29" customFormat="1" ht="25.5" customHeight="1">
      <c r="A284" s="31" t="s">
        <v>274</v>
      </c>
      <c r="B284" s="408"/>
      <c r="C284" s="66" t="s">
        <v>109</v>
      </c>
      <c r="D284" s="43" t="s">
        <v>377</v>
      </c>
      <c r="E284" s="36">
        <v>240</v>
      </c>
      <c r="F284" s="369">
        <v>114.16</v>
      </c>
      <c r="T284" s="136"/>
      <c r="U284" s="136"/>
    </row>
    <row r="285" spans="1:21" s="102" customFormat="1" ht="15">
      <c r="A285" s="88" t="s">
        <v>103</v>
      </c>
      <c r="B285" s="408"/>
      <c r="C285" s="90" t="s">
        <v>100</v>
      </c>
      <c r="D285" s="89"/>
      <c r="E285" s="89"/>
      <c r="F285" s="387">
        <f>F286</f>
        <v>13815.6</v>
      </c>
      <c r="H285" s="148"/>
      <c r="T285" s="148"/>
      <c r="U285" s="148"/>
    </row>
    <row r="286" spans="1:21" s="99" customFormat="1" ht="15">
      <c r="A286" s="88" t="s">
        <v>34</v>
      </c>
      <c r="B286" s="408"/>
      <c r="C286" s="90" t="s">
        <v>33</v>
      </c>
      <c r="D286" s="89"/>
      <c r="E286" s="89"/>
      <c r="F286" s="387">
        <f>F296+F303+F311+F287</f>
        <v>13815.6</v>
      </c>
      <c r="H286" s="144"/>
      <c r="P286" s="102"/>
      <c r="T286" s="144"/>
      <c r="U286" s="144"/>
    </row>
    <row r="287" spans="1:8" ht="13.5" hidden="1">
      <c r="A287" s="88" t="s">
        <v>86</v>
      </c>
      <c r="B287" s="408"/>
      <c r="C287" s="90" t="s">
        <v>33</v>
      </c>
      <c r="D287" s="89" t="s">
        <v>83</v>
      </c>
      <c r="E287" s="89"/>
      <c r="F287" s="387">
        <f>F293+F288+F291</f>
        <v>0</v>
      </c>
      <c r="H287" s="18"/>
    </row>
    <row r="288" spans="1:21" s="29" customFormat="1" ht="25.5" hidden="1">
      <c r="A288" s="31" t="s">
        <v>253</v>
      </c>
      <c r="B288" s="408"/>
      <c r="C288" s="28" t="s">
        <v>33</v>
      </c>
      <c r="D288" s="1" t="s">
        <v>252</v>
      </c>
      <c r="E288" s="1"/>
      <c r="F288" s="392">
        <f>F289+F290</f>
        <v>0</v>
      </c>
      <c r="T288" s="136"/>
      <c r="U288" s="136"/>
    </row>
    <row r="289" spans="1:21" s="29" customFormat="1" ht="18" customHeight="1" hidden="1">
      <c r="A289" s="164" t="s">
        <v>277</v>
      </c>
      <c r="B289" s="408"/>
      <c r="C289" s="28" t="s">
        <v>33</v>
      </c>
      <c r="D289" s="1" t="s">
        <v>252</v>
      </c>
      <c r="E289" s="1" t="s">
        <v>281</v>
      </c>
      <c r="F289" s="392"/>
      <c r="T289" s="136"/>
      <c r="U289" s="136"/>
    </row>
    <row r="290" spans="1:21" s="29" customFormat="1" ht="12.75" hidden="1">
      <c r="A290" s="31" t="s">
        <v>318</v>
      </c>
      <c r="B290" s="408"/>
      <c r="C290" s="28" t="s">
        <v>33</v>
      </c>
      <c r="D290" s="1" t="s">
        <v>252</v>
      </c>
      <c r="E290" s="1" t="s">
        <v>284</v>
      </c>
      <c r="F290" s="392"/>
      <c r="T290" s="136"/>
      <c r="U290" s="136"/>
    </row>
    <row r="291" spans="1:21" s="29" customFormat="1" ht="12.75" hidden="1">
      <c r="A291" s="31" t="s">
        <v>251</v>
      </c>
      <c r="B291" s="408"/>
      <c r="C291" s="28" t="s">
        <v>33</v>
      </c>
      <c r="D291" s="1" t="s">
        <v>250</v>
      </c>
      <c r="E291" s="1"/>
      <c r="F291" s="392">
        <f>F292</f>
        <v>0</v>
      </c>
      <c r="T291" s="136"/>
      <c r="U291" s="136"/>
    </row>
    <row r="292" spans="1:21" s="29" customFormat="1" ht="25.5" hidden="1">
      <c r="A292" s="31" t="s">
        <v>52</v>
      </c>
      <c r="B292" s="408"/>
      <c r="C292" s="28" t="s">
        <v>33</v>
      </c>
      <c r="D292" s="1" t="s">
        <v>250</v>
      </c>
      <c r="E292" s="1" t="s">
        <v>72</v>
      </c>
      <c r="F292" s="392"/>
      <c r="T292" s="136"/>
      <c r="U292" s="136"/>
    </row>
    <row r="293" spans="1:21" s="29" customFormat="1" ht="12.75" hidden="1">
      <c r="A293" s="31" t="s">
        <v>225</v>
      </c>
      <c r="B293" s="408"/>
      <c r="C293" s="28" t="s">
        <v>33</v>
      </c>
      <c r="D293" s="1" t="s">
        <v>224</v>
      </c>
      <c r="E293" s="1"/>
      <c r="F293" s="392">
        <f>F294</f>
        <v>0</v>
      </c>
      <c r="T293" s="136"/>
      <c r="U293" s="136"/>
    </row>
    <row r="294" spans="1:21" s="29" customFormat="1" ht="12.75" hidden="1">
      <c r="A294" s="31" t="s">
        <v>318</v>
      </c>
      <c r="B294" s="408"/>
      <c r="C294" s="28" t="s">
        <v>33</v>
      </c>
      <c r="D294" s="1" t="s">
        <v>224</v>
      </c>
      <c r="E294" s="1" t="s">
        <v>284</v>
      </c>
      <c r="F294" s="392"/>
      <c r="T294" s="136"/>
      <c r="U294" s="136"/>
    </row>
    <row r="295" spans="1:21" s="99" customFormat="1" ht="42.75">
      <c r="A295" s="88" t="s">
        <v>202</v>
      </c>
      <c r="B295" s="408"/>
      <c r="C295" s="90" t="s">
        <v>33</v>
      </c>
      <c r="D295" s="89" t="s">
        <v>631</v>
      </c>
      <c r="E295" s="89"/>
      <c r="F295" s="387">
        <f>F296+F311</f>
        <v>6280.5</v>
      </c>
      <c r="H295" s="144"/>
      <c r="P295" s="102"/>
      <c r="T295" s="144"/>
      <c r="U295" s="144"/>
    </row>
    <row r="296" spans="1:21" s="59" customFormat="1" ht="51">
      <c r="A296" s="25" t="s">
        <v>144</v>
      </c>
      <c r="B296" s="408"/>
      <c r="C296" s="20" t="s">
        <v>33</v>
      </c>
      <c r="D296" s="21" t="s">
        <v>630</v>
      </c>
      <c r="E296" s="21"/>
      <c r="F296" s="368">
        <f>F298</f>
        <v>4521.5</v>
      </c>
      <c r="H296" s="141"/>
      <c r="P296" s="18"/>
      <c r="T296" s="141"/>
      <c r="U296" s="141"/>
    </row>
    <row r="297" spans="1:21" s="59" customFormat="1" ht="25.5">
      <c r="A297" s="25" t="s">
        <v>628</v>
      </c>
      <c r="B297" s="408"/>
      <c r="C297" s="20" t="s">
        <v>33</v>
      </c>
      <c r="D297" s="21" t="s">
        <v>629</v>
      </c>
      <c r="E297" s="21"/>
      <c r="F297" s="368">
        <f>F298</f>
        <v>4521.5</v>
      </c>
      <c r="H297" s="141"/>
      <c r="P297" s="18"/>
      <c r="T297" s="141"/>
      <c r="U297" s="141"/>
    </row>
    <row r="298" spans="1:6" ht="63.75">
      <c r="A298" s="31" t="s">
        <v>145</v>
      </c>
      <c r="B298" s="408"/>
      <c r="C298" s="28" t="s">
        <v>33</v>
      </c>
      <c r="D298" s="1" t="s">
        <v>632</v>
      </c>
      <c r="E298" s="1"/>
      <c r="F298" s="392">
        <f>F299+F300+F301+F302</f>
        <v>4521.5</v>
      </c>
    </row>
    <row r="299" spans="1:21" ht="15.75" customHeight="1">
      <c r="A299" s="164" t="s">
        <v>277</v>
      </c>
      <c r="B299" s="408"/>
      <c r="C299" s="28" t="s">
        <v>33</v>
      </c>
      <c r="D299" s="1" t="s">
        <v>632</v>
      </c>
      <c r="E299" s="1" t="s">
        <v>281</v>
      </c>
      <c r="F299" s="392">
        <f>2961.38+2.1-88.38</f>
        <v>2875.1</v>
      </c>
      <c r="T299" s="136"/>
      <c r="U299" s="413"/>
    </row>
    <row r="300" spans="1:6" ht="12.75" hidden="1">
      <c r="A300" s="31" t="s">
        <v>70</v>
      </c>
      <c r="B300" s="408"/>
      <c r="C300" s="28" t="s">
        <v>33</v>
      </c>
      <c r="D300" s="1" t="s">
        <v>632</v>
      </c>
      <c r="E300" s="1" t="s">
        <v>71</v>
      </c>
      <c r="F300" s="392">
        <v>0</v>
      </c>
    </row>
    <row r="301" spans="1:6" ht="27" customHeight="1">
      <c r="A301" s="31" t="s">
        <v>274</v>
      </c>
      <c r="B301" s="408"/>
      <c r="C301" s="28" t="s">
        <v>33</v>
      </c>
      <c r="D301" s="1" t="s">
        <v>632</v>
      </c>
      <c r="E301" s="36">
        <v>240</v>
      </c>
      <c r="F301" s="392">
        <f>1918.4-35-250-50+80-18</f>
        <v>1645.4</v>
      </c>
    </row>
    <row r="302" spans="1:21" s="19" customFormat="1" ht="18.75" customHeight="1">
      <c r="A302" s="3" t="s">
        <v>278</v>
      </c>
      <c r="B302" s="408"/>
      <c r="C302" s="28" t="s">
        <v>33</v>
      </c>
      <c r="D302" s="1" t="s">
        <v>632</v>
      </c>
      <c r="E302" s="1" t="s">
        <v>282</v>
      </c>
      <c r="F302" s="392">
        <v>1</v>
      </c>
      <c r="H302" s="134"/>
      <c r="T302" s="134"/>
      <c r="U302" s="134"/>
    </row>
    <row r="303" spans="1:21" s="26" customFormat="1" ht="38.25">
      <c r="A303" s="25" t="s">
        <v>147</v>
      </c>
      <c r="B303" s="408"/>
      <c r="C303" s="20" t="s">
        <v>33</v>
      </c>
      <c r="D303" s="21" t="s">
        <v>633</v>
      </c>
      <c r="E303" s="21"/>
      <c r="F303" s="368">
        <f>F304</f>
        <v>7535.1</v>
      </c>
      <c r="H303" s="138"/>
      <c r="P303" s="62"/>
      <c r="T303" s="138"/>
      <c r="U303" s="138"/>
    </row>
    <row r="304" spans="1:21" s="26" customFormat="1" ht="25.5">
      <c r="A304" s="25" t="s">
        <v>634</v>
      </c>
      <c r="B304" s="408"/>
      <c r="C304" s="20" t="s">
        <v>33</v>
      </c>
      <c r="D304" s="21" t="s">
        <v>746</v>
      </c>
      <c r="E304" s="21"/>
      <c r="F304" s="368">
        <f>F305+F308+F310</f>
        <v>7535.1</v>
      </c>
      <c r="H304" s="138"/>
      <c r="P304" s="62"/>
      <c r="T304" s="138"/>
      <c r="U304" s="138"/>
    </row>
    <row r="305" spans="1:21" s="26" customFormat="1" ht="63.75">
      <c r="A305" s="31" t="s">
        <v>146</v>
      </c>
      <c r="B305" s="408"/>
      <c r="C305" s="28" t="s">
        <v>33</v>
      </c>
      <c r="D305" s="1" t="s">
        <v>635</v>
      </c>
      <c r="E305" s="1"/>
      <c r="F305" s="392">
        <f>F306</f>
        <v>7424.2</v>
      </c>
      <c r="H305" s="138"/>
      <c r="P305" s="62"/>
      <c r="T305" s="138"/>
      <c r="U305" s="138"/>
    </row>
    <row r="306" spans="1:21" s="29" customFormat="1" ht="12.75" customHeight="1">
      <c r="A306" s="3" t="s">
        <v>283</v>
      </c>
      <c r="B306" s="408"/>
      <c r="C306" s="28" t="s">
        <v>33</v>
      </c>
      <c r="D306" s="1" t="s">
        <v>635</v>
      </c>
      <c r="E306" s="1" t="s">
        <v>284</v>
      </c>
      <c r="F306" s="392">
        <f>7492.2-34-34</f>
        <v>7424.2</v>
      </c>
      <c r="H306" s="136"/>
      <c r="T306" s="136"/>
      <c r="U306" s="136"/>
    </row>
    <row r="307" spans="1:21" s="29" customFormat="1" ht="19.5" customHeight="1">
      <c r="A307" s="3" t="s">
        <v>375</v>
      </c>
      <c r="B307" s="408"/>
      <c r="C307" s="28" t="s">
        <v>33</v>
      </c>
      <c r="D307" s="1" t="s">
        <v>364</v>
      </c>
      <c r="E307" s="1"/>
      <c r="F307" s="392">
        <f>F308</f>
        <v>100.8</v>
      </c>
      <c r="H307" s="136"/>
      <c r="T307" s="136"/>
      <c r="U307" s="136"/>
    </row>
    <row r="308" spans="1:21" s="29" customFormat="1" ht="15" customHeight="1">
      <c r="A308" s="3" t="s">
        <v>283</v>
      </c>
      <c r="B308" s="408"/>
      <c r="C308" s="28" t="s">
        <v>33</v>
      </c>
      <c r="D308" s="1" t="s">
        <v>364</v>
      </c>
      <c r="E308" s="1" t="s">
        <v>284</v>
      </c>
      <c r="F308" s="392">
        <v>100.8</v>
      </c>
      <c r="H308" s="136"/>
      <c r="T308" s="136"/>
      <c r="U308" s="136"/>
    </row>
    <row r="309" spans="1:21" s="29" customFormat="1" ht="19.5" customHeight="1">
      <c r="A309" s="3" t="s">
        <v>375</v>
      </c>
      <c r="B309" s="408"/>
      <c r="C309" s="28"/>
      <c r="D309" s="1" t="s">
        <v>365</v>
      </c>
      <c r="E309" s="1"/>
      <c r="F309" s="392">
        <f>F310</f>
        <v>10.1</v>
      </c>
      <c r="H309" s="136"/>
      <c r="T309" s="136"/>
      <c r="U309" s="136"/>
    </row>
    <row r="310" spans="1:21" s="29" customFormat="1" ht="15" customHeight="1">
      <c r="A310" s="3" t="s">
        <v>283</v>
      </c>
      <c r="B310" s="408"/>
      <c r="C310" s="28" t="s">
        <v>33</v>
      </c>
      <c r="D310" s="1" t="s">
        <v>365</v>
      </c>
      <c r="E310" s="1" t="s">
        <v>284</v>
      </c>
      <c r="F310" s="392">
        <v>10.1</v>
      </c>
      <c r="H310" s="136"/>
      <c r="T310" s="136"/>
      <c r="U310" s="136"/>
    </row>
    <row r="311" spans="1:21" s="19" customFormat="1" ht="44.25" customHeight="1">
      <c r="A311" s="47" t="s">
        <v>148</v>
      </c>
      <c r="B311" s="408"/>
      <c r="C311" s="20" t="s">
        <v>33</v>
      </c>
      <c r="D311" s="51" t="s">
        <v>638</v>
      </c>
      <c r="E311" s="54"/>
      <c r="F311" s="394">
        <f>F312</f>
        <v>1759</v>
      </c>
      <c r="H311" s="134"/>
      <c r="T311" s="134"/>
      <c r="U311" s="134"/>
    </row>
    <row r="312" spans="1:21" s="19" customFormat="1" ht="12.75">
      <c r="A312" s="47" t="s">
        <v>636</v>
      </c>
      <c r="B312" s="408"/>
      <c r="C312" s="20" t="s">
        <v>33</v>
      </c>
      <c r="D312" s="51" t="s">
        <v>637</v>
      </c>
      <c r="E312" s="54"/>
      <c r="F312" s="394">
        <f>F313+F317</f>
        <v>1759</v>
      </c>
      <c r="H312" s="134"/>
      <c r="T312" s="134"/>
      <c r="U312" s="134"/>
    </row>
    <row r="313" spans="1:21" s="19" customFormat="1" ht="63.75">
      <c r="A313" s="52" t="s">
        <v>149</v>
      </c>
      <c r="B313" s="408"/>
      <c r="C313" s="28" t="s">
        <v>33</v>
      </c>
      <c r="D313" s="43" t="s">
        <v>639</v>
      </c>
      <c r="E313" s="54"/>
      <c r="F313" s="369">
        <f>F314+F315</f>
        <v>1654</v>
      </c>
      <c r="H313" s="134"/>
      <c r="T313" s="134"/>
      <c r="U313" s="134"/>
    </row>
    <row r="314" spans="1:21" s="26" customFormat="1" ht="27.75" customHeight="1">
      <c r="A314" s="31" t="s">
        <v>274</v>
      </c>
      <c r="B314" s="408"/>
      <c r="C314" s="28" t="s">
        <v>33</v>
      </c>
      <c r="D314" s="43" t="s">
        <v>639</v>
      </c>
      <c r="E314" s="36">
        <v>240</v>
      </c>
      <c r="F314" s="392">
        <f>100+54+500-50-54</f>
        <v>550</v>
      </c>
      <c r="H314" s="138"/>
      <c r="P314" s="62"/>
      <c r="T314" s="138"/>
      <c r="U314" s="138"/>
    </row>
    <row r="315" spans="1:21" s="29" customFormat="1" ht="15" customHeight="1">
      <c r="A315" s="3" t="s">
        <v>283</v>
      </c>
      <c r="B315" s="408"/>
      <c r="C315" s="28" t="s">
        <v>33</v>
      </c>
      <c r="D315" s="43" t="s">
        <v>639</v>
      </c>
      <c r="E315" s="1" t="s">
        <v>284</v>
      </c>
      <c r="F315" s="392">
        <f>1000+54+50</f>
        <v>1104</v>
      </c>
      <c r="H315" s="136"/>
      <c r="T315" s="136"/>
      <c r="U315" s="136"/>
    </row>
    <row r="316" spans="1:21" s="29" customFormat="1" ht="15" customHeight="1">
      <c r="A316" s="3" t="s">
        <v>374</v>
      </c>
      <c r="B316" s="408"/>
      <c r="C316" s="28" t="s">
        <v>33</v>
      </c>
      <c r="D316" s="43" t="s">
        <v>366</v>
      </c>
      <c r="E316" s="1"/>
      <c r="F316" s="392">
        <f>F317</f>
        <v>105</v>
      </c>
      <c r="H316" s="136"/>
      <c r="T316" s="136"/>
      <c r="U316" s="136"/>
    </row>
    <row r="317" spans="1:21" s="29" customFormat="1" ht="15" customHeight="1">
      <c r="A317" s="3" t="s">
        <v>283</v>
      </c>
      <c r="B317" s="408"/>
      <c r="C317" s="28" t="s">
        <v>33</v>
      </c>
      <c r="D317" s="43" t="s">
        <v>366</v>
      </c>
      <c r="E317" s="1" t="s">
        <v>284</v>
      </c>
      <c r="F317" s="392">
        <v>105</v>
      </c>
      <c r="H317" s="136"/>
      <c r="T317" s="136"/>
      <c r="U317" s="136"/>
    </row>
    <row r="318" spans="1:21" s="110" customFormat="1" ht="15">
      <c r="A318" s="88" t="s">
        <v>92</v>
      </c>
      <c r="B318" s="408"/>
      <c r="C318" s="90" t="s">
        <v>93</v>
      </c>
      <c r="D318" s="89"/>
      <c r="E318" s="89"/>
      <c r="F318" s="387">
        <f>F319+F325</f>
        <v>2220</v>
      </c>
      <c r="H318" s="137"/>
      <c r="T318" s="137"/>
      <c r="U318" s="137"/>
    </row>
    <row r="319" spans="1:21" s="110" customFormat="1" ht="15">
      <c r="A319" s="88" t="s">
        <v>49</v>
      </c>
      <c r="B319" s="408"/>
      <c r="C319" s="90" t="s">
        <v>87</v>
      </c>
      <c r="D319" s="89"/>
      <c r="E319" s="89"/>
      <c r="F319" s="387">
        <f>F320</f>
        <v>1120</v>
      </c>
      <c r="H319" s="137"/>
      <c r="T319" s="137"/>
      <c r="U319" s="137"/>
    </row>
    <row r="320" spans="1:21" s="68" customFormat="1" ht="25.5">
      <c r="A320" s="23" t="s">
        <v>152</v>
      </c>
      <c r="B320" s="408"/>
      <c r="C320" s="20" t="s">
        <v>87</v>
      </c>
      <c r="D320" s="21" t="s">
        <v>650</v>
      </c>
      <c r="E320" s="21"/>
      <c r="F320" s="368">
        <f>F321</f>
        <v>1120</v>
      </c>
      <c r="H320" s="146"/>
      <c r="P320" s="19"/>
      <c r="T320" s="146"/>
      <c r="U320" s="146"/>
    </row>
    <row r="321" spans="1:21" s="68" customFormat="1" ht="51">
      <c r="A321" s="25" t="s">
        <v>153</v>
      </c>
      <c r="B321" s="408"/>
      <c r="C321" s="20" t="s">
        <v>87</v>
      </c>
      <c r="D321" s="21" t="s">
        <v>649</v>
      </c>
      <c r="E321" s="21"/>
      <c r="F321" s="368">
        <f>F323</f>
        <v>1120</v>
      </c>
      <c r="H321" s="146"/>
      <c r="P321" s="19"/>
      <c r="T321" s="146"/>
      <c r="U321" s="146"/>
    </row>
    <row r="322" spans="1:21" s="68" customFormat="1" ht="25.5">
      <c r="A322" s="25" t="s">
        <v>641</v>
      </c>
      <c r="B322" s="408"/>
      <c r="C322" s="20" t="s">
        <v>87</v>
      </c>
      <c r="D322" s="21" t="s">
        <v>642</v>
      </c>
      <c r="E322" s="21"/>
      <c r="F322" s="368">
        <f>F323</f>
        <v>1120</v>
      </c>
      <c r="H322" s="146"/>
      <c r="P322" s="19"/>
      <c r="T322" s="146"/>
      <c r="U322" s="146"/>
    </row>
    <row r="323" spans="1:21" s="29" customFormat="1" ht="51">
      <c r="A323" s="3" t="s">
        <v>154</v>
      </c>
      <c r="B323" s="408"/>
      <c r="C323" s="28" t="s">
        <v>87</v>
      </c>
      <c r="D323" s="1" t="s">
        <v>643</v>
      </c>
      <c r="E323" s="1"/>
      <c r="F323" s="392">
        <f>F324</f>
        <v>1120</v>
      </c>
      <c r="H323" s="136"/>
      <c r="T323" s="136"/>
      <c r="U323" s="136"/>
    </row>
    <row r="324" spans="1:21" s="29" customFormat="1" ht="27.75" customHeight="1">
      <c r="A324" s="3" t="s">
        <v>285</v>
      </c>
      <c r="B324" s="408"/>
      <c r="C324" s="28" t="s">
        <v>87</v>
      </c>
      <c r="D324" s="1" t="s">
        <v>643</v>
      </c>
      <c r="E324" s="1" t="s">
        <v>286</v>
      </c>
      <c r="F324" s="392">
        <v>1120</v>
      </c>
      <c r="H324" s="136"/>
      <c r="T324" s="136"/>
      <c r="U324" s="136"/>
    </row>
    <row r="325" spans="1:21" s="110" customFormat="1" ht="15">
      <c r="A325" s="88" t="s">
        <v>80</v>
      </c>
      <c r="B325" s="408"/>
      <c r="C325" s="90" t="s">
        <v>79</v>
      </c>
      <c r="D325" s="89"/>
      <c r="E325" s="89"/>
      <c r="F325" s="387">
        <f>F330+F326</f>
        <v>1100</v>
      </c>
      <c r="H325" s="137"/>
      <c r="T325" s="137"/>
      <c r="U325" s="137"/>
    </row>
    <row r="326" spans="1:6" ht="12.75" hidden="1">
      <c r="A326" s="23" t="s">
        <v>119</v>
      </c>
      <c r="B326" s="408"/>
      <c r="C326" s="65" t="s">
        <v>79</v>
      </c>
      <c r="D326" s="40" t="s">
        <v>29</v>
      </c>
      <c r="E326" s="40"/>
      <c r="F326" s="389">
        <f>F327</f>
        <v>0</v>
      </c>
    </row>
    <row r="327" spans="1:6" ht="12.75" hidden="1">
      <c r="A327" s="25" t="s">
        <v>86</v>
      </c>
      <c r="B327" s="408"/>
      <c r="C327" s="65" t="s">
        <v>79</v>
      </c>
      <c r="D327" s="21" t="s">
        <v>83</v>
      </c>
      <c r="E327" s="21"/>
      <c r="F327" s="368">
        <f>F328</f>
        <v>0</v>
      </c>
    </row>
    <row r="328" spans="1:21" s="19" customFormat="1" ht="25.5" hidden="1">
      <c r="A328" s="46" t="s">
        <v>214</v>
      </c>
      <c r="B328" s="408"/>
      <c r="C328" s="65" t="s">
        <v>79</v>
      </c>
      <c r="D328" s="36" t="s">
        <v>213</v>
      </c>
      <c r="E328" s="36"/>
      <c r="F328" s="390">
        <f>F329</f>
        <v>0</v>
      </c>
      <c r="H328" s="134"/>
      <c r="T328" s="134"/>
      <c r="U328" s="134"/>
    </row>
    <row r="329" spans="1:21" s="19" customFormat="1" ht="39" hidden="1">
      <c r="A329" s="46" t="s">
        <v>215</v>
      </c>
      <c r="B329" s="408"/>
      <c r="C329" s="65" t="s">
        <v>79</v>
      </c>
      <c r="D329" s="36" t="s">
        <v>213</v>
      </c>
      <c r="E329" s="38">
        <v>314</v>
      </c>
      <c r="F329" s="390"/>
      <c r="H329" s="134"/>
      <c r="T329" s="134"/>
      <c r="U329" s="134"/>
    </row>
    <row r="330" spans="1:21" s="68" customFormat="1" ht="51">
      <c r="A330" s="23" t="s">
        <v>150</v>
      </c>
      <c r="B330" s="408"/>
      <c r="C330" s="65" t="s">
        <v>79</v>
      </c>
      <c r="D330" s="21" t="s">
        <v>644</v>
      </c>
      <c r="E330" s="21"/>
      <c r="F330" s="368">
        <f>F331+F359</f>
        <v>1100</v>
      </c>
      <c r="H330" s="146"/>
      <c r="P330" s="19"/>
      <c r="T330" s="146"/>
      <c r="U330" s="146"/>
    </row>
    <row r="331" spans="1:21" s="68" customFormat="1" ht="89.25">
      <c r="A331" s="25" t="s">
        <v>744</v>
      </c>
      <c r="B331" s="408"/>
      <c r="C331" s="65" t="s">
        <v>79</v>
      </c>
      <c r="D331" s="21" t="s">
        <v>646</v>
      </c>
      <c r="E331" s="21"/>
      <c r="F331" s="368">
        <f>F333</f>
        <v>1000</v>
      </c>
      <c r="H331" s="146"/>
      <c r="P331" s="19"/>
      <c r="T331" s="146"/>
      <c r="U331" s="146"/>
    </row>
    <row r="332" spans="1:21" s="68" customFormat="1" ht="38.25">
      <c r="A332" s="25" t="s">
        <v>647</v>
      </c>
      <c r="B332" s="408"/>
      <c r="C332" s="65" t="s">
        <v>79</v>
      </c>
      <c r="D332" s="21" t="s">
        <v>645</v>
      </c>
      <c r="E332" s="21"/>
      <c r="F332" s="368">
        <f>F333</f>
        <v>1000</v>
      </c>
      <c r="H332" s="146"/>
      <c r="P332" s="19"/>
      <c r="T332" s="146"/>
      <c r="U332" s="146"/>
    </row>
    <row r="333" spans="1:21" s="29" customFormat="1" ht="18" customHeight="1">
      <c r="A333" s="30" t="s">
        <v>743</v>
      </c>
      <c r="B333" s="408"/>
      <c r="C333" s="66" t="s">
        <v>79</v>
      </c>
      <c r="D333" s="1" t="s">
        <v>648</v>
      </c>
      <c r="E333" s="1"/>
      <c r="F333" s="392">
        <f>F335</f>
        <v>1000</v>
      </c>
      <c r="H333" s="136"/>
      <c r="T333" s="136"/>
      <c r="U333" s="136"/>
    </row>
    <row r="334" spans="1:21" s="62" customFormat="1" ht="12" customHeight="1" hidden="1">
      <c r="A334" s="31" t="s">
        <v>37</v>
      </c>
      <c r="B334" s="408"/>
      <c r="C334" s="66" t="s">
        <v>79</v>
      </c>
      <c r="D334" s="1" t="s">
        <v>151</v>
      </c>
      <c r="E334" s="1" t="s">
        <v>74</v>
      </c>
      <c r="F334" s="392"/>
      <c r="H334" s="145"/>
      <c r="T334" s="145"/>
      <c r="U334" s="145"/>
    </row>
    <row r="335" spans="1:21" s="62" customFormat="1" ht="16.5" customHeight="1">
      <c r="A335" s="3" t="s">
        <v>285</v>
      </c>
      <c r="B335" s="408"/>
      <c r="C335" s="66" t="s">
        <v>79</v>
      </c>
      <c r="D335" s="1" t="s">
        <v>648</v>
      </c>
      <c r="E335" s="1" t="s">
        <v>286</v>
      </c>
      <c r="F335" s="392">
        <v>1000</v>
      </c>
      <c r="H335" s="145"/>
      <c r="T335" s="145"/>
      <c r="U335" s="145"/>
    </row>
    <row r="336" spans="1:21" s="29" customFormat="1" ht="25.5" hidden="1">
      <c r="A336" s="30" t="s">
        <v>246</v>
      </c>
      <c r="B336" s="408"/>
      <c r="C336" s="66" t="s">
        <v>79</v>
      </c>
      <c r="D336" s="1" t="s">
        <v>245</v>
      </c>
      <c r="E336" s="1"/>
      <c r="F336" s="392">
        <f>F337+F338</f>
        <v>0</v>
      </c>
      <c r="T336" s="136"/>
      <c r="U336" s="136"/>
    </row>
    <row r="337" spans="1:21" s="62" customFormat="1" ht="12.75" hidden="1">
      <c r="A337" s="31" t="s">
        <v>37</v>
      </c>
      <c r="B337" s="408"/>
      <c r="C337" s="66" t="s">
        <v>79</v>
      </c>
      <c r="D337" s="1" t="s">
        <v>151</v>
      </c>
      <c r="E337" s="1" t="s">
        <v>74</v>
      </c>
      <c r="F337" s="392"/>
      <c r="T337" s="145"/>
      <c r="U337" s="145"/>
    </row>
    <row r="338" spans="1:21" s="62" customFormat="1" ht="28.5" customHeight="1" hidden="1">
      <c r="A338" s="3" t="s">
        <v>603</v>
      </c>
      <c r="B338" s="408"/>
      <c r="C338" s="66" t="s">
        <v>79</v>
      </c>
      <c r="D338" s="1" t="s">
        <v>245</v>
      </c>
      <c r="E338" s="1" t="s">
        <v>286</v>
      </c>
      <c r="F338" s="392"/>
      <c r="T338" s="145"/>
      <c r="U338" s="145"/>
    </row>
    <row r="339" spans="1:21" s="29" customFormat="1" ht="39" hidden="1">
      <c r="A339" s="30" t="s">
        <v>262</v>
      </c>
      <c r="B339" s="408"/>
      <c r="C339" s="66" t="s">
        <v>79</v>
      </c>
      <c r="D339" s="1" t="s">
        <v>247</v>
      </c>
      <c r="E339" s="1"/>
      <c r="F339" s="392">
        <f>F340+F341</f>
        <v>0</v>
      </c>
      <c r="T339" s="136"/>
      <c r="U339" s="136"/>
    </row>
    <row r="340" spans="1:21" s="62" customFormat="1" ht="12.75" hidden="1">
      <c r="A340" s="31" t="s">
        <v>37</v>
      </c>
      <c r="B340" s="408"/>
      <c r="C340" s="66" t="s">
        <v>79</v>
      </c>
      <c r="D340" s="1" t="s">
        <v>151</v>
      </c>
      <c r="E340" s="1" t="s">
        <v>74</v>
      </c>
      <c r="F340" s="392"/>
      <c r="T340" s="145"/>
      <c r="U340" s="145"/>
    </row>
    <row r="341" spans="1:21" s="62" customFormat="1" ht="28.5" customHeight="1" hidden="1">
      <c r="A341" s="3" t="s">
        <v>603</v>
      </c>
      <c r="B341" s="408"/>
      <c r="C341" s="66" t="s">
        <v>79</v>
      </c>
      <c r="D341" s="1" t="s">
        <v>247</v>
      </c>
      <c r="E341" s="1" t="s">
        <v>286</v>
      </c>
      <c r="F341" s="392"/>
      <c r="T341" s="145"/>
      <c r="U341" s="145"/>
    </row>
    <row r="342" spans="1:21" s="29" customFormat="1" ht="25.5" hidden="1">
      <c r="A342" s="30" t="s">
        <v>249</v>
      </c>
      <c r="B342" s="408"/>
      <c r="C342" s="66" t="s">
        <v>79</v>
      </c>
      <c r="D342" s="1" t="s">
        <v>248</v>
      </c>
      <c r="E342" s="1"/>
      <c r="F342" s="392">
        <f>F343+F344</f>
        <v>0</v>
      </c>
      <c r="T342" s="136"/>
      <c r="U342" s="136"/>
    </row>
    <row r="343" spans="1:21" s="62" customFormat="1" ht="12.75" hidden="1">
      <c r="A343" s="31" t="s">
        <v>37</v>
      </c>
      <c r="B343" s="408"/>
      <c r="C343" s="66" t="s">
        <v>79</v>
      </c>
      <c r="D343" s="1" t="s">
        <v>151</v>
      </c>
      <c r="E343" s="1" t="s">
        <v>74</v>
      </c>
      <c r="F343" s="392"/>
      <c r="T343" s="145"/>
      <c r="U343" s="145"/>
    </row>
    <row r="344" spans="1:21" s="62" customFormat="1" ht="12.75" hidden="1">
      <c r="A344" s="31" t="s">
        <v>212</v>
      </c>
      <c r="B344" s="408"/>
      <c r="C344" s="66" t="s">
        <v>79</v>
      </c>
      <c r="D344" s="1" t="s">
        <v>248</v>
      </c>
      <c r="E344" s="1" t="s">
        <v>286</v>
      </c>
      <c r="F344" s="392"/>
      <c r="T344" s="145"/>
      <c r="U344" s="145"/>
    </row>
    <row r="345" spans="1:21" s="101" customFormat="1" ht="14.25" hidden="1">
      <c r="A345" s="88" t="s">
        <v>104</v>
      </c>
      <c r="B345" s="408"/>
      <c r="C345" s="90" t="s">
        <v>101</v>
      </c>
      <c r="D345" s="89"/>
      <c r="E345" s="89"/>
      <c r="F345" s="387">
        <f>F346</f>
        <v>0</v>
      </c>
      <c r="H345" s="135"/>
      <c r="T345" s="135"/>
      <c r="U345" s="135"/>
    </row>
    <row r="346" spans="1:21" s="101" customFormat="1" ht="14.25" hidden="1">
      <c r="A346" s="88" t="s">
        <v>36</v>
      </c>
      <c r="B346" s="408"/>
      <c r="C346" s="90" t="s">
        <v>35</v>
      </c>
      <c r="D346" s="89"/>
      <c r="E346" s="89"/>
      <c r="F346" s="387">
        <f>F347+F351</f>
        <v>0</v>
      </c>
      <c r="H346" s="135"/>
      <c r="T346" s="135"/>
      <c r="U346" s="135"/>
    </row>
    <row r="347" spans="1:21" s="63" customFormat="1" ht="25.5" hidden="1">
      <c r="A347" s="23" t="s">
        <v>155</v>
      </c>
      <c r="B347" s="408"/>
      <c r="C347" s="20" t="s">
        <v>35</v>
      </c>
      <c r="D347" s="21" t="s">
        <v>30</v>
      </c>
      <c r="E347" s="21"/>
      <c r="F347" s="368">
        <f>F348</f>
        <v>0</v>
      </c>
      <c r="H347" s="140"/>
      <c r="P347" s="29"/>
      <c r="T347" s="140"/>
      <c r="U347" s="140"/>
    </row>
    <row r="348" spans="1:21" s="63" customFormat="1" ht="39" hidden="1">
      <c r="A348" s="25" t="s">
        <v>156</v>
      </c>
      <c r="B348" s="408"/>
      <c r="C348" s="20" t="s">
        <v>35</v>
      </c>
      <c r="D348" s="21" t="s">
        <v>31</v>
      </c>
      <c r="E348" s="21"/>
      <c r="F348" s="368">
        <f>F349</f>
        <v>0</v>
      </c>
      <c r="H348" s="140"/>
      <c r="P348" s="29"/>
      <c r="T348" s="140"/>
      <c r="U348" s="140"/>
    </row>
    <row r="349" spans="1:21" s="29" customFormat="1" ht="51.75" hidden="1">
      <c r="A349" s="31" t="s">
        <v>271</v>
      </c>
      <c r="B349" s="408"/>
      <c r="C349" s="28" t="s">
        <v>35</v>
      </c>
      <c r="D349" s="1" t="s">
        <v>203</v>
      </c>
      <c r="E349" s="1"/>
      <c r="F349" s="392">
        <f>F350</f>
        <v>0</v>
      </c>
      <c r="H349" s="136"/>
      <c r="T349" s="136"/>
      <c r="U349" s="136"/>
    </row>
    <row r="350" spans="1:21" s="29" customFormat="1" ht="25.5" hidden="1">
      <c r="A350" s="31" t="s">
        <v>273</v>
      </c>
      <c r="B350" s="408"/>
      <c r="C350" s="28" t="s">
        <v>35</v>
      </c>
      <c r="D350" s="1" t="s">
        <v>203</v>
      </c>
      <c r="E350" s="36">
        <v>240</v>
      </c>
      <c r="F350" s="392">
        <f>2200-600-100-299-1201</f>
        <v>0</v>
      </c>
      <c r="H350" s="136"/>
      <c r="T350" s="136"/>
      <c r="U350" s="136"/>
    </row>
    <row r="351" spans="1:21" s="29" customFormat="1" ht="12.75" hidden="1">
      <c r="A351" s="23" t="s">
        <v>119</v>
      </c>
      <c r="B351" s="408"/>
      <c r="C351" s="65" t="s">
        <v>35</v>
      </c>
      <c r="D351" s="40" t="s">
        <v>29</v>
      </c>
      <c r="E351" s="21"/>
      <c r="F351" s="368">
        <f>F352</f>
        <v>0</v>
      </c>
      <c r="T351" s="136"/>
      <c r="U351" s="136"/>
    </row>
    <row r="352" spans="1:21" s="29" customFormat="1" ht="12.75" hidden="1">
      <c r="A352" s="25" t="s">
        <v>86</v>
      </c>
      <c r="B352" s="408"/>
      <c r="C352" s="65" t="s">
        <v>35</v>
      </c>
      <c r="D352" s="21" t="s">
        <v>83</v>
      </c>
      <c r="E352" s="1"/>
      <c r="F352" s="392">
        <f>F353+F355+F357</f>
        <v>0</v>
      </c>
      <c r="T352" s="136"/>
      <c r="U352" s="136"/>
    </row>
    <row r="353" spans="1:21" s="29" customFormat="1" ht="12.75" hidden="1">
      <c r="A353" s="31" t="s">
        <v>232</v>
      </c>
      <c r="B353" s="408"/>
      <c r="C353" s="66" t="s">
        <v>35</v>
      </c>
      <c r="D353" s="1" t="s">
        <v>231</v>
      </c>
      <c r="E353" s="1"/>
      <c r="F353" s="392">
        <f>F354</f>
        <v>0</v>
      </c>
      <c r="T353" s="136"/>
      <c r="U353" s="136"/>
    </row>
    <row r="354" spans="1:21" s="29" customFormat="1" ht="25.5" hidden="1">
      <c r="A354" s="31" t="s">
        <v>52</v>
      </c>
      <c r="B354" s="408"/>
      <c r="C354" s="66" t="s">
        <v>35</v>
      </c>
      <c r="D354" s="1" t="s">
        <v>231</v>
      </c>
      <c r="E354" s="1" t="s">
        <v>72</v>
      </c>
      <c r="F354" s="392"/>
      <c r="T354" s="136"/>
      <c r="U354" s="136"/>
    </row>
    <row r="355" spans="1:21" s="29" customFormat="1" ht="12.75" hidden="1">
      <c r="A355" s="31" t="s">
        <v>242</v>
      </c>
      <c r="B355" s="408"/>
      <c r="C355" s="66" t="s">
        <v>35</v>
      </c>
      <c r="D355" s="1" t="s">
        <v>235</v>
      </c>
      <c r="E355" s="1"/>
      <c r="F355" s="392">
        <f>F356</f>
        <v>0</v>
      </c>
      <c r="T355" s="136"/>
      <c r="U355" s="136"/>
    </row>
    <row r="356" spans="1:21" s="29" customFormat="1" ht="25.5" hidden="1">
      <c r="A356" s="31" t="s">
        <v>52</v>
      </c>
      <c r="B356" s="409"/>
      <c r="C356" s="66" t="s">
        <v>35</v>
      </c>
      <c r="D356" s="1" t="s">
        <v>235</v>
      </c>
      <c r="E356" s="1" t="s">
        <v>72</v>
      </c>
      <c r="F356" s="392"/>
      <c r="T356" s="136"/>
      <c r="U356" s="136"/>
    </row>
    <row r="357" spans="1:21" s="29" customFormat="1" ht="39" hidden="1">
      <c r="A357" s="31" t="s">
        <v>265</v>
      </c>
      <c r="B357" s="423"/>
      <c r="C357" s="66" t="s">
        <v>35</v>
      </c>
      <c r="D357" s="1" t="s">
        <v>256</v>
      </c>
      <c r="E357" s="1"/>
      <c r="F357" s="392">
        <f>F358</f>
        <v>0</v>
      </c>
      <c r="T357" s="136"/>
      <c r="U357" s="136"/>
    </row>
    <row r="358" spans="1:21" s="29" customFormat="1" ht="25.5" hidden="1">
      <c r="A358" s="31" t="s">
        <v>52</v>
      </c>
      <c r="B358" s="58"/>
      <c r="C358" s="66" t="s">
        <v>35</v>
      </c>
      <c r="D358" s="1" t="s">
        <v>256</v>
      </c>
      <c r="E358" s="1" t="s">
        <v>72</v>
      </c>
      <c r="F358" s="392"/>
      <c r="G358" s="155"/>
      <c r="T358" s="136"/>
      <c r="U358" s="136"/>
    </row>
    <row r="359" spans="1:21" s="68" customFormat="1" ht="89.25">
      <c r="A359" s="25" t="s">
        <v>729</v>
      </c>
      <c r="B359" s="58"/>
      <c r="C359" s="65" t="s">
        <v>79</v>
      </c>
      <c r="D359" s="21" t="s">
        <v>726</v>
      </c>
      <c r="E359" s="21"/>
      <c r="F359" s="368">
        <f>F361</f>
        <v>100</v>
      </c>
      <c r="H359" s="146"/>
      <c r="P359" s="19"/>
      <c r="T359" s="146"/>
      <c r="U359" s="146"/>
    </row>
    <row r="360" spans="1:21" s="68" customFormat="1" ht="38.25">
      <c r="A360" s="25" t="s">
        <v>730</v>
      </c>
      <c r="B360" s="58"/>
      <c r="C360" s="65" t="s">
        <v>79</v>
      </c>
      <c r="D360" s="21" t="s">
        <v>727</v>
      </c>
      <c r="E360" s="21"/>
      <c r="F360" s="368">
        <f>F361</f>
        <v>100</v>
      </c>
      <c r="H360" s="146"/>
      <c r="P360" s="19"/>
      <c r="T360" s="146"/>
      <c r="U360" s="146"/>
    </row>
    <row r="361" spans="1:21" s="29" customFormat="1" ht="21" customHeight="1">
      <c r="A361" s="30" t="s">
        <v>743</v>
      </c>
      <c r="B361" s="58"/>
      <c r="C361" s="66" t="s">
        <v>79</v>
      </c>
      <c r="D361" s="1" t="s">
        <v>728</v>
      </c>
      <c r="E361" s="1"/>
      <c r="F361" s="392">
        <f>F363</f>
        <v>100</v>
      </c>
      <c r="H361" s="136"/>
      <c r="T361" s="136"/>
      <c r="U361" s="136"/>
    </row>
    <row r="362" spans="1:21" s="62" customFormat="1" ht="12" customHeight="1" hidden="1">
      <c r="A362" s="31" t="s">
        <v>37</v>
      </c>
      <c r="B362" s="58"/>
      <c r="C362" s="66" t="s">
        <v>79</v>
      </c>
      <c r="D362" s="1" t="s">
        <v>151</v>
      </c>
      <c r="E362" s="1" t="s">
        <v>74</v>
      </c>
      <c r="F362" s="392"/>
      <c r="H362" s="145"/>
      <c r="T362" s="145"/>
      <c r="U362" s="145"/>
    </row>
    <row r="363" spans="1:21" s="62" customFormat="1" ht="16.5" customHeight="1">
      <c r="A363" s="3" t="s">
        <v>285</v>
      </c>
      <c r="B363" s="58"/>
      <c r="C363" s="66" t="s">
        <v>79</v>
      </c>
      <c r="D363" s="1" t="s">
        <v>728</v>
      </c>
      <c r="E363" s="1" t="s">
        <v>286</v>
      </c>
      <c r="F363" s="392">
        <v>100</v>
      </c>
      <c r="H363" s="145"/>
      <c r="T363" s="145"/>
      <c r="U363" s="145"/>
    </row>
    <row r="364" spans="1:21" s="29" customFormat="1" ht="13.5" hidden="1">
      <c r="A364" s="88" t="s">
        <v>105</v>
      </c>
      <c r="B364" s="58"/>
      <c r="C364" s="65" t="s">
        <v>102</v>
      </c>
      <c r="D364" s="117"/>
      <c r="E364" s="1"/>
      <c r="F364" s="387">
        <f>F365</f>
        <v>0</v>
      </c>
      <c r="G364" s="155"/>
      <c r="T364" s="136"/>
      <c r="U364" s="136"/>
    </row>
    <row r="365" spans="1:21" s="29" customFormat="1" ht="13.5" hidden="1">
      <c r="A365" s="88" t="s">
        <v>82</v>
      </c>
      <c r="B365" s="58"/>
      <c r="C365" s="65" t="s">
        <v>81</v>
      </c>
      <c r="D365" s="117"/>
      <c r="E365" s="1"/>
      <c r="F365" s="387">
        <f>F366</f>
        <v>0</v>
      </c>
      <c r="G365" s="155"/>
      <c r="T365" s="136"/>
      <c r="U365" s="136"/>
    </row>
    <row r="366" spans="1:6" ht="12.75" hidden="1">
      <c r="A366" s="23" t="s">
        <v>119</v>
      </c>
      <c r="C366" s="65" t="s">
        <v>81</v>
      </c>
      <c r="D366" s="51" t="s">
        <v>621</v>
      </c>
      <c r="E366" s="54"/>
      <c r="F366" s="394">
        <f>F367</f>
        <v>0</v>
      </c>
    </row>
    <row r="367" spans="1:6" ht="12.75" hidden="1">
      <c r="A367" s="25" t="s">
        <v>86</v>
      </c>
      <c r="C367" s="65" t="s">
        <v>81</v>
      </c>
      <c r="D367" s="51" t="s">
        <v>620</v>
      </c>
      <c r="E367" s="54"/>
      <c r="F367" s="394">
        <f>F368</f>
        <v>0</v>
      </c>
    </row>
    <row r="368" spans="1:6" ht="12.75" hidden="1">
      <c r="A368" s="25" t="s">
        <v>86</v>
      </c>
      <c r="C368" s="65" t="s">
        <v>81</v>
      </c>
      <c r="D368" s="51" t="s">
        <v>619</v>
      </c>
      <c r="E368" s="54"/>
      <c r="F368" s="394">
        <f>F370</f>
        <v>0</v>
      </c>
    </row>
    <row r="369" spans="1:6" ht="32.25" customHeight="1" hidden="1">
      <c r="A369" s="31" t="s">
        <v>293</v>
      </c>
      <c r="C369" s="66" t="s">
        <v>81</v>
      </c>
      <c r="D369" s="43" t="s">
        <v>160</v>
      </c>
      <c r="E369" s="36">
        <v>810</v>
      </c>
      <c r="F369" s="369"/>
    </row>
    <row r="370" spans="1:6" ht="39" hidden="1">
      <c r="A370" s="52" t="s">
        <v>317</v>
      </c>
      <c r="C370" s="66" t="s">
        <v>81</v>
      </c>
      <c r="D370" s="43" t="s">
        <v>640</v>
      </c>
      <c r="E370" s="54"/>
      <c r="F370" s="369">
        <f>F371</f>
        <v>0</v>
      </c>
    </row>
    <row r="371" spans="1:6" ht="30.75" customHeight="1" hidden="1">
      <c r="A371" s="31" t="s">
        <v>274</v>
      </c>
      <c r="C371" s="66" t="s">
        <v>81</v>
      </c>
      <c r="D371" s="43" t="s">
        <v>640</v>
      </c>
      <c r="E371" s="36">
        <v>240</v>
      </c>
      <c r="F371" s="369">
        <v>0</v>
      </c>
    </row>
    <row r="372" spans="1:6" ht="12.75">
      <c r="A372" s="493" t="s">
        <v>32</v>
      </c>
      <c r="B372" s="494"/>
      <c r="C372" s="494"/>
      <c r="D372" s="494"/>
      <c r="E372" s="495"/>
      <c r="F372" s="389">
        <f>F11+F83+F92+F111+F153+F285+F318+F345+F366</f>
        <v>202515.26709</v>
      </c>
    </row>
    <row r="373" ht="12.75"/>
    <row r="374" spans="5:6" ht="12.75" hidden="1">
      <c r="E374" s="172"/>
      <c r="F374" s="398"/>
    </row>
    <row r="375" spans="5:6" ht="12.75" hidden="1">
      <c r="E375" s="172"/>
      <c r="F375" s="398"/>
    </row>
    <row r="376" spans="5:6" ht="12.75">
      <c r="E376" s="172"/>
      <c r="F376" s="399"/>
    </row>
    <row r="377" spans="5:9" ht="12.75">
      <c r="E377" s="172"/>
      <c r="F377" s="399"/>
      <c r="I377" s="130"/>
    </row>
    <row r="378" spans="5:6" ht="12.75">
      <c r="E378" s="172"/>
      <c r="F378" s="399"/>
    </row>
    <row r="379" spans="5:6" ht="12.75">
      <c r="E379" s="172"/>
      <c r="F379" s="399"/>
    </row>
    <row r="380" spans="5:6" ht="12.75">
      <c r="E380" s="172"/>
      <c r="F380" s="399"/>
    </row>
    <row r="381" spans="5:6" ht="12.75">
      <c r="E381" s="172"/>
      <c r="F381" s="399"/>
    </row>
    <row r="382" spans="5:6" ht="12.75">
      <c r="E382" s="172"/>
      <c r="F382" s="399"/>
    </row>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sheetData>
  <sheetProtection/>
  <autoFilter ref="A10:F372"/>
  <mergeCells count="2">
    <mergeCell ref="A372:E372"/>
    <mergeCell ref="A7:J7"/>
  </mergeCells>
  <printOptions/>
  <pageMargins left="0.5118110236220472" right="0" top="0" bottom="0" header="0" footer="0"/>
  <pageSetup fitToHeight="0"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Депутаты</cp:lastModifiedBy>
  <cp:lastPrinted>2016-04-08T08:44:17Z</cp:lastPrinted>
  <dcterms:created xsi:type="dcterms:W3CDTF">2013-10-22T11:59:53Z</dcterms:created>
  <dcterms:modified xsi:type="dcterms:W3CDTF">2016-04-08T08:44:26Z</dcterms:modified>
  <cp:category/>
  <cp:version/>
  <cp:contentType/>
  <cp:contentStatus/>
</cp:coreProperties>
</file>