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552" windowWidth="19320" windowHeight="7080" tabRatio="845" activeTab="0"/>
  </bookViews>
  <sheets>
    <sheet name="Пр.1" sheetId="1" r:id="rId1"/>
    <sheet name="Пр.2" sheetId="2" r:id="rId2"/>
    <sheet name="Пр.3  " sheetId="3" r:id="rId3"/>
    <sheet name="Пр.4" sheetId="4" r:id="rId4"/>
    <sheet name="Пр.8" sheetId="5" r:id="rId5"/>
    <sheet name="Пр.13" sheetId="6" r:id="rId6"/>
    <sheet name="Пр.14" sheetId="7" r:id="rId7"/>
    <sheet name="Пр.19" sheetId="8" r:id="rId8"/>
    <sheet name="Пр.21" sheetId="9" r:id="rId9"/>
    <sheet name="Пр.24" sheetId="10" r:id="rId10"/>
    <sheet name="Пр.26" sheetId="11" r:id="rId11"/>
  </sheets>
  <definedNames>
    <definedName name="_xlnm.Print_Titles" localSheetId="6">'Пр.14'!$12:$12</definedName>
    <definedName name="_xlnm.Print_Titles" localSheetId="1">'Пр.2'!$10:$11</definedName>
    <definedName name="_xlnm.Print_Titles" localSheetId="2">'Пр.3  '!$11:$11</definedName>
    <definedName name="_xlnm.Print_Titles" localSheetId="4">'Пр.8'!$9:$10</definedName>
  </definedNames>
  <calcPr fullCalcOnLoad="1"/>
</workbook>
</file>

<file path=xl/sharedStrings.xml><?xml version="1.0" encoding="utf-8"?>
<sst xmlns="http://schemas.openxmlformats.org/spreadsheetml/2006/main" count="523" uniqueCount="432">
  <si>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</si>
  <si>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 xml:space="preserve">Иные межбюджетные трансферты бюджетам муниципальных образований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</si>
  <si>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</si>
  <si>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>По соглашениям о передаче осуществления части полномочий по формированию, исполнению и финансовому контролю за исполнением бюджетов поселений</t>
  </si>
  <si>
    <t>Подпрограмма "Развитие объектов физической культуры и спорта в Волховском муниципальном районе", в том числе: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</si>
  <si>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</si>
  <si>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-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</si>
  <si>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Распределение межбюджетных трансфертов в рамках реализации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</si>
  <si>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 xml:space="preserve">Распределение межбюджетных трансфертов в рамках реализации муниципальной программе Волховского муниципального района «Развитие физической культуры и спорта в Волховском муниципальном районе на 2014-2018 годы»  </t>
  </si>
  <si>
    <t>Замена участка теплотрассы к зданию администрации 100 п.м.</t>
  </si>
  <si>
    <t>Ремонт водопровода из труб Д=50мм (300 м), ремонт канализации из труб Д=300 мм в п. Селиваново по ул. Первомайской и  ул.Торфяников 400м</t>
  </si>
  <si>
    <t>СУБСИДИИ бюджетам субъектов Российской Федерации и муниципальных образований</t>
  </si>
  <si>
    <t>2 02 02000 00 0000 151</t>
  </si>
  <si>
    <t>Прочие субсидии</t>
  </si>
  <si>
    <t>на мероприятия по формированию доступной среды жизнедеятельности для инвалидов в Ленинградской области</t>
  </si>
  <si>
    <t>2 02 02999 05 0000 151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</si>
  <si>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</si>
  <si>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</si>
  <si>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- на предоставление гражданам ЕДВ на проведение капитального ремонта ИЖД</t>
  </si>
  <si>
    <t>- на предоставление гражданам субсидий на оплату жилого помещения и коммунальных услуг</t>
  </si>
  <si>
    <t>- на предоставление ежемесячной денежной выплаты семьям в случае рождения третьего ребенка и последующих детей</t>
  </si>
  <si>
    <t>- на выплату единовременных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</si>
  <si>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</si>
  <si>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</si>
  <si>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</si>
  <si>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Прочие межбюджетные трансферты, передаваемые бюджетам муниципальных районов</t>
  </si>
  <si>
    <t>2 02 04999 05 0000 151</t>
  </si>
  <si>
    <t xml:space="preserve">По соглашениям о передаче осуществления части  полномочий Контрольно-счетного органа Волховского муниципального района </t>
  </si>
  <si>
    <t>Прочие межбюджетные трансферты общего характера</t>
  </si>
  <si>
    <t>1403</t>
  </si>
  <si>
    <t>Дорожное хозяйство</t>
  </si>
  <si>
    <t>0409</t>
  </si>
  <si>
    <t>Ремонт центрального водовода от хоздвора завода "Лаконд" до ветлечебницы ул.Ленинградская</t>
  </si>
  <si>
    <t>Ремонт канализационного напорного коллектора, проходящего под рекой Паша</t>
  </si>
  <si>
    <t>Распределение межбюджетных трансфертов в рамках реализации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 подпрограмма "Переселение граждан из аварийного жилищного фонда на территории Волховского муниципального района"</t>
  </si>
  <si>
    <t xml:space="preserve">Распределение межбюджетных трансфертов в рамках реализации муниципальной программы Волховского муниципального района  "Социальная поддержка отдельных категорий  граждан в Волховском муниципальном районе на 2014-2020 годы"   </t>
  </si>
  <si>
    <t>Муниципальное образование город Волхов</t>
  </si>
  <si>
    <t xml:space="preserve">Подпрограмма "Развитие дошкольного образования детей Волховского муниципального района" </t>
  </si>
  <si>
    <t>МДОБУ  "Детский сад №7 "Искорка" г.Волхов</t>
  </si>
  <si>
    <t>МДОБУ "Детский сад №14 "Елочка"  г.Сясьстрой</t>
  </si>
  <si>
    <t>МДОБУ "Детский сад №20" с.Старая Ладога</t>
  </si>
  <si>
    <t>оплата за выполненные в 2014 году работы по установке ограждения территории</t>
  </si>
  <si>
    <t>оплата за выполненные в 2014 году работы по замене оконных блоков и установке москитных сеток</t>
  </si>
  <si>
    <t>оплата за выполненные в 2014 году работы по установке узла учета тепловой энергии и за выполненные работы по замене системы отопления</t>
  </si>
  <si>
    <t>МОБУ "Гостинопольская основная общеобразовательная школа"</t>
  </si>
  <si>
    <t>оплата за выполненные в 2014 году работы по замене оконных блоков</t>
  </si>
  <si>
    <t>МОБУ ДОД "Детско-юношеская спортивная школа" г.Сясьстрой</t>
  </si>
  <si>
    <t xml:space="preserve">МОБУ ДОД "ДДЮТ Волховского муниципального района" </t>
  </si>
  <si>
    <t>оплата за выполненные в 2014 году работы по ремонту кровли</t>
  </si>
  <si>
    <t>МОБУ ДОД "Волховская детская школа искусств"</t>
  </si>
  <si>
    <t xml:space="preserve">МОБУ ДОД "Волховская детская музыкальная школа им. Я. Сибелиуса" </t>
  </si>
  <si>
    <t>оплата за выполненные в 2014 году работы по замене оконных блоков и приобретение водонагревателя</t>
  </si>
  <si>
    <t>оплата за выполненные в 2014 году работы по ремонту кабинетов второго этажа</t>
  </si>
  <si>
    <t>Строительство подъездной дороги к полигону твердых бытовых и отдельных видов промышленных отходов в Волховском районе</t>
  </si>
  <si>
    <t>Строительство автомобильной дороги "Подъезд к дер. Козарево"</t>
  </si>
  <si>
    <t>оплата за выполненные в 2014 году работы по проведению экспертизы рабочего проекта, оплату проектной документации ЛОГКУ "Ленобллес", выполнение межевого дела и обследование ВОП земельного участка в 2015 году</t>
  </si>
  <si>
    <t>Муниципальная программа  "Социальная поддержка отдельных категорий граждан в Волховском муниципальном районе на 2014-2016 годы"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</si>
  <si>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</si>
  <si>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</si>
  <si>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оплата за выполненные в 2014 году по замене оконных блоков</t>
  </si>
  <si>
    <t>Подпрограмма "Повышение безопасности дорожного движения в Волховском муниципальном районе"</t>
  </si>
  <si>
    <t>ИТОГО по программе</t>
  </si>
  <si>
    <t>на обеспечение деятельности информационно-консультационных центров для потребителей</t>
  </si>
  <si>
    <t>- на меры социальной поддержки ветеранов труда, тружеников тыла, жертв политических репрессий по предоставлению ежемесячной денежной  выплаты</t>
  </si>
  <si>
    <t>- 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</si>
  <si>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</si>
  <si>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</si>
  <si>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пользования, городского и пригородного сообщения</t>
  </si>
  <si>
    <t xml:space="preserve">Иные межбюджетные трансферты 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 в рамках непрограммных расходов органов местного самоуправления </t>
  </si>
  <si>
    <t>оплата за выполненные в 2014 году работы по подготовке двух межевых дел, изготовление исполнительной геодезической съемки, авторский надзор, а также  подготовку технического плана в 2015 году</t>
  </si>
  <si>
    <t>(в ред от 25 февраля 2015 года  № 3)</t>
  </si>
  <si>
    <t>Приложение 1</t>
  </si>
  <si>
    <t>от 18 декабря 2014 года № 18</t>
  </si>
  <si>
    <t>Приложение 2</t>
  </si>
  <si>
    <t>Приложение 3</t>
  </si>
  <si>
    <t>Приложение 4</t>
  </si>
  <si>
    <t>(в ред. от 25 февраля 2015 года  № 3)</t>
  </si>
  <si>
    <t>Приложение 8</t>
  </si>
  <si>
    <t>Приложение 13</t>
  </si>
  <si>
    <t>Адресная  программа  капитальных  вложений и ремонтных работ на  2015  год  по  объектам  Волховского муниципального района</t>
  </si>
  <si>
    <t>Приложение 14</t>
  </si>
  <si>
    <t>Формы, цели и объем межбюджетных трансфертов
бюджетам муниципальных образований Волховского муниципального района на 2015 год</t>
  </si>
  <si>
    <t>Приложение 19</t>
  </si>
  <si>
    <t>Приложение 21</t>
  </si>
  <si>
    <t>Приложение 24</t>
  </si>
  <si>
    <t>Приложение 26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</si>
  <si>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</si>
  <si>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района, в рамках подпрограммы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</si>
  <si>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- реализация программ дошкольного образования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</si>
  <si>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</si>
  <si>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</si>
  <si>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района, в рамках подпрограммы 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</si>
  <si>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- на исполнение полномочий по выплате компенсации части родительской платы ОБ</t>
  </si>
  <si>
    <t>- за счет средств федерального бюджета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</si>
  <si>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</si>
  <si>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</si>
  <si>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</si>
  <si>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субъектов Российской Федерации и муниципальных образований</t>
  </si>
  <si>
    <t>2 02 01000 00 0000 151</t>
  </si>
  <si>
    <t>МОБУ "Средняя общеобразовательная школа № 8 г.Волхова"</t>
  </si>
  <si>
    <t>Налог, взимаемый в связи с применением патентной системы налогообложения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</si>
  <si>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</si>
  <si>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</si>
  <si>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</si>
  <si>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</si>
  <si>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</si>
  <si>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</si>
  <si>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</si>
  <si>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</si>
  <si>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</si>
  <si>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</si>
  <si>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</si>
  <si>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</si>
  <si>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</si>
  <si>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</si>
  <si>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</si>
  <si>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</si>
  <si>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</si>
  <si>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</si>
  <si>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</si>
  <si>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</si>
  <si>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</si>
  <si>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</si>
  <si>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</si>
  <si>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</si>
  <si>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</si>
  <si>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</si>
  <si>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Источники внутреннего финансирования дефицита  районного бюджета Волховского муниципального района Ленинградской области на 2015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</si>
  <si>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</si>
  <si>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 xml:space="preserve">Распределение бюджетных ассигнований по разделам подразделам на 2015 год
</t>
  </si>
  <si>
    <t>План на 2015 год</t>
  </si>
  <si>
    <t>Виды работ на 2015 год</t>
  </si>
  <si>
    <t>- на обеспечение мер социальной поддержки для лиц, награжденных нагрудным знаком "Почетный донор России"</t>
  </si>
  <si>
    <t>- на меры социальной поддержки ветеранов труда, жертв политических репрессий, сельских специалистов по оплата жилья и коммунальных услуг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</si>
  <si>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</si>
  <si>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</si>
  <si>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</si>
  <si>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</si>
  <si>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сельские поселения</t>
  </si>
  <si>
    <t xml:space="preserve">   - МО г.Волхов</t>
  </si>
  <si>
    <t xml:space="preserve">Иные межбюджетные трансферты на комплекс практических мероприятий, направленные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</si>
  <si>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Прочие межбюджетные трансферты, передаваемые районному бюджету Волховского муниципального района Ленинградской области из бюджетов  поселений на 2015 год</t>
  </si>
  <si>
    <t>тыс. руб.</t>
  </si>
  <si>
    <t>Наименование поселения</t>
  </si>
  <si>
    <t xml:space="preserve">Бережковское сельское поселение 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</si>
  <si>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</si>
  <si>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</si>
  <si>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</si>
  <si>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</si>
  <si>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</si>
  <si>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</si>
  <si>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</si>
  <si>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</si>
  <si>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</si>
  <si>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</si>
  <si>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И Т О Г О :</t>
  </si>
  <si>
    <t>МОБУ ДОД "Детско-юношеская спортивная школа" г.Волхов</t>
  </si>
  <si>
    <t>2014-2015</t>
  </si>
  <si>
    <t>Ремонт спортивного зала на Кировском проспекте</t>
  </si>
  <si>
    <t>ремонт гардероба, ремонт выставочного зала, ремонт класса 2 этажа</t>
  </si>
  <si>
    <t>Вындиноостровское сельское поселение</t>
  </si>
  <si>
    <t>Сумма, тыс.руб.</t>
  </si>
  <si>
    <t xml:space="preserve">       </t>
  </si>
  <si>
    <t>Наименование мероприятий</t>
  </si>
  <si>
    <t>Муниципальное образование Вындиноостровское сельское поселение</t>
  </si>
  <si>
    <t>Муниципальное образование Бережковское сельское поселение</t>
  </si>
  <si>
    <t>Муниципальное образование Иссадское сельское поселение</t>
  </si>
  <si>
    <t>Муниципальное образование Пашское сельское поселение</t>
  </si>
  <si>
    <t>Муниципальное образование Селивановское сельское поселение</t>
  </si>
  <si>
    <t>Муниципальное образование Усадищенское сельское поселение</t>
  </si>
  <si>
    <t>Муниципальное образование Колчановское сельское поселение</t>
  </si>
  <si>
    <t>Муниципальное образование Хваловское сельское поселение</t>
  </si>
  <si>
    <t>Муниципальное образование г.Волхов</t>
  </si>
  <si>
    <t>Муниципальное образование Новоладожское городское поселение</t>
  </si>
  <si>
    <t>Муниципальное образование Кисельнинское сельское поселение</t>
  </si>
  <si>
    <t>Муниципальное образование Свирицкое сельское поселение</t>
  </si>
  <si>
    <t>Муниципальное образование Староладожское сельское поселение</t>
  </si>
  <si>
    <t>Муниципальное образование Сясьстройское городское поселение</t>
  </si>
  <si>
    <t>Муниципальное образование Потанинское сельское поселение</t>
  </si>
  <si>
    <t>Итого программа</t>
  </si>
  <si>
    <t>Подпрограмма "Энергосбережение и повышение энергетической эффективности на территории Волховского муниципального района на 2014-2017 годы"</t>
  </si>
  <si>
    <t>Подпрограмма "Водоснабжение и водоотведение Волховского муниципального района на 2014-2017 годы"</t>
  </si>
  <si>
    <t>Восстановление второго ввода Ду=150мм, L=65 п.м. Волховский пр., 55</t>
  </si>
  <si>
    <t>Замена наружной (Ду=100мм, L=11 п.м., Ду=200мм, L=66,5п.м.) и внутренней (Ду=100мм, L=18 п.м.) сети хозбытовой канализации, а также участка самотечного хозбытового коллектора  (Ду=200мм, L=29,5 п.м.)  ул. Кирова, д. 1б</t>
  </si>
  <si>
    <t>Замена участка сети дворовой хозбытовой канализации Ду=200мм, L=27 п.м., Ду=100мм, L=9 п.м. ул. Лукьянова, д. 14</t>
  </si>
  <si>
    <t>Замена наружной сети хозбытовой канализации (Ду=100мм, L=24 п.м., Ду=200мм, L=56 п.м.) ул. Кирова, д. 1в</t>
  </si>
  <si>
    <t>Капитальный ремонт водопровода до д.18,19 - 180м д.Бережки</t>
  </si>
  <si>
    <t>Капитальный ремонт теплотрассы от д. №5 до д. № 21 130м д.Бережки</t>
  </si>
  <si>
    <t>Замена участка центрального водопровода 400 п.м.</t>
  </si>
  <si>
    <t>Капитальный ремонт водопровода ХВС, с заменой труб металлопластик, д. Иссад, мкр. Центральный от ж/д №12 до ж/д №17, 300 м</t>
  </si>
  <si>
    <t>Ремонт теплотрассы д. Иссад м-он "Центральный от дома № 21 до дома №12 (310м)</t>
  </si>
  <si>
    <t>Капитальный ремонт водопровода, 800 м, п.Свирица</t>
  </si>
  <si>
    <t>Замена участка теплотрассы 230 п.м.</t>
  </si>
  <si>
    <t>Капитальный ремонт водопровода с заменой труб на металлопластик д.Хвалово</t>
  </si>
  <si>
    <t>Замена канализационных труб м-он "В" от д. 20 до д.8 г.Новая Ладога</t>
  </si>
  <si>
    <t>Замена участка канализационных сетей Д=300 мм, г.Сясьстрой, ул.Советская д.22</t>
  </si>
  <si>
    <t>Устройство водопровода Д=150 мм, г.Сясьстрой, ул. Петрозаводская д.30</t>
  </si>
  <si>
    <t>Ремонт КОС-1 с.Колчаново</t>
  </si>
  <si>
    <t>Ремонт теплотрассы от котельной ул. Чернецкое к ж/д 350 п.м. с.Колчаново</t>
  </si>
  <si>
    <t>Замена участка теплотрассы от котельной №1 до д.№ 17 по ул.Молодежная в с.Паша</t>
  </si>
  <si>
    <t>Ремонт водозаборных сооружений и насосной станции 1 подъема с.Паша</t>
  </si>
  <si>
    <t>Капитальный ремонт распределительной сети биофильтров с заменой спринклерной системы орошения биофильтров</t>
  </si>
  <si>
    <t>Замена сетевых насосов в котельной д.Усадище</t>
  </si>
  <si>
    <t>Замена канализационных сетей в д. Кисельня</t>
  </si>
  <si>
    <t>Замена частотных преобразователей в насосной станции д. Кисельня</t>
  </si>
  <si>
    <t>Замена участка канализационных сетей с.Старая Ладога</t>
  </si>
  <si>
    <t>Капитальный ремонт водопровода откачки ила из вторичного отстойника</t>
  </si>
  <si>
    <t>Муниципальная программа "Развитие культуры в Волховском муниципальном районе 2014-2016 годы"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</si>
  <si>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</si>
  <si>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</si>
  <si>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</si>
  <si>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</si>
  <si>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</si>
  <si>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</si>
  <si>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</si>
  <si>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Сумма</t>
  </si>
  <si>
    <t>Наименование объекта</t>
  </si>
  <si>
    <t>Годы           стр-ва</t>
  </si>
  <si>
    <t>в том числе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</si>
  <si>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</si>
  <si>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</si>
  <si>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 на 2014-2020 годы"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</si>
  <si>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</si>
  <si>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</si>
  <si>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софинансирование на строительство пристройки</t>
  </si>
  <si>
    <t xml:space="preserve">Подпрограмма "Развитие дополнительного образования в Волховском муниципальном районе" </t>
  </si>
  <si>
    <t>ВСЕГО по программе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</si>
  <si>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</si>
  <si>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 ДОД "Волховская детская художественная школа"</t>
  </si>
  <si>
    <t>ИТОГО по подпрограмме</t>
  </si>
  <si>
    <t>ВСЕГО по адресной программе</t>
  </si>
  <si>
    <t>Бюджет всего, тыс.руб.</t>
  </si>
  <si>
    <t>2 02 03122 05 0000 151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</si>
  <si>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</si>
  <si>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</si>
  <si>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</si>
  <si>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</si>
  <si>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</si>
  <si>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</si>
  <si>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</si>
  <si>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</si>
  <si>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</si>
  <si>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</si>
  <si>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</si>
  <si>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</si>
  <si>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</si>
  <si>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0501</t>
  </si>
  <si>
    <t>Жилищное хозяйство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</si>
  <si>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</si>
  <si>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</si>
  <si>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</si>
  <si>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</si>
  <si>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</si>
  <si>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</si>
  <si>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</si>
  <si>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</si>
  <si>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</si>
  <si>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</si>
  <si>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</si>
  <si>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</si>
  <si>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</si>
  <si>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</si>
  <si>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</si>
  <si>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</si>
  <si>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
(тысяч рублей)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</si>
  <si>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</si>
  <si>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</si>
  <si>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</si>
  <si>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</si>
  <si>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</si>
  <si>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</si>
  <si>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</si>
  <si>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Дошкольное образование</t>
  </si>
  <si>
    <t>0701</t>
  </si>
  <si>
    <t>Охрана семьи и детства</t>
  </si>
  <si>
    <t>1004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</si>
  <si>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</si>
  <si>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</si>
  <si>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</si>
  <si>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</si>
  <si>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</si>
  <si>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1202</t>
  </si>
  <si>
    <t>1201</t>
  </si>
  <si>
    <t>Телевидение и радиовещание</t>
  </si>
  <si>
    <t>Периодическая печать и издательства</t>
  </si>
  <si>
    <t>0707</t>
  </si>
  <si>
    <t>Молодежная политика и оздоровление детей</t>
  </si>
  <si>
    <t>0111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</si>
  <si>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</si>
  <si>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</si>
  <si>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</si>
  <si>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</si>
  <si>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</si>
  <si>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</si>
  <si>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</si>
  <si>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</si>
  <si>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</si>
  <si>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</si>
  <si>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</si>
  <si>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</si>
  <si>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</si>
  <si>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</si>
  <si>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</si>
  <si>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1200</t>
  </si>
  <si>
    <t>1400</t>
  </si>
  <si>
    <t>1401</t>
  </si>
  <si>
    <t>Культура, кинематография</t>
  </si>
  <si>
    <t>Физическая культура и спорт</t>
  </si>
  <si>
    <t>Средства массовой информации</t>
  </si>
  <si>
    <t>Волховского муниципального района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</si>
  <si>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</si>
  <si>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</si>
  <si>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</si>
  <si>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</si>
  <si>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</si>
  <si>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</si>
  <si>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</si>
  <si>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</si>
  <si>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</si>
  <si>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</si>
  <si>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</si>
  <si>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</si>
  <si>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</si>
  <si>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</si>
  <si>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</si>
  <si>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</si>
  <si>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</si>
  <si>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</si>
  <si>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</si>
  <si>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</si>
  <si>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</si>
  <si>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</si>
  <si>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</si>
  <si>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</si>
  <si>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</si>
  <si>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</si>
  <si>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</si>
  <si>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</si>
  <si>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</si>
  <si>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</si>
  <si>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</si>
  <si>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</si>
  <si>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</si>
  <si>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</si>
  <si>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</si>
  <si>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</si>
  <si>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</si>
  <si>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</si>
  <si>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</si>
  <si>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</si>
  <si>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</si>
  <si>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</si>
  <si>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</si>
  <si>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</si>
  <si>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</si>
  <si>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</si>
  <si>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</si>
  <si>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</si>
  <si>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</si>
  <si>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</si>
  <si>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</si>
  <si>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</si>
  <si>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</si>
  <si>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</si>
  <si>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</si>
  <si>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</si>
  <si>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</si>
  <si>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</si>
  <si>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</si>
  <si>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</si>
  <si>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</si>
  <si>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</si>
  <si>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</si>
  <si>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</si>
  <si>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</si>
  <si>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</si>
  <si>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</si>
  <si>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</si>
  <si>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</si>
  <si>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</si>
  <si>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семью, в том числе:</t>
  </si>
  <si>
    <t>- за счет средств областного бюджета</t>
  </si>
  <si>
    <t xml:space="preserve"> 2 02 03022 05 0000 151</t>
  </si>
  <si>
    <t>на предоставление гражданам субсидий на оплату жилого помещения и коммунальных услуг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</si>
  <si>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</si>
  <si>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</si>
  <si>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</si>
  <si>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</si>
  <si>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</si>
  <si>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</si>
  <si>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</si>
  <si>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</si>
  <si>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</si>
  <si>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</si>
  <si>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</si>
  <si>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</si>
  <si>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</si>
  <si>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</si>
  <si>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</si>
  <si>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</si>
  <si>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</si>
  <si>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</si>
  <si>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</si>
  <si>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</si>
  <si>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</si>
  <si>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</si>
  <si>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</si>
  <si>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</si>
  <si>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</si>
  <si>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</si>
  <si>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 xml:space="preserve"> 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</si>
  <si>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</t>
  </si>
  <si>
    <t>- на содержание ребенка в семье опекуна и приемной семье ОБ</t>
  </si>
  <si>
    <t>- на оплату труда приемного родителя ОБ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</si>
  <si>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</si>
  <si>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том числе</t>
  </si>
  <si>
    <t>- на выплату компенсации части родительской платы ОБ</t>
  </si>
  <si>
    <t>2 02 03090 05 0000 151</t>
  </si>
  <si>
    <t>Субвенция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</si>
  <si>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</si>
  <si>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</si>
  <si>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</si>
  <si>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</si>
  <si>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</si>
  <si>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</si>
  <si>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</si>
  <si>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</si>
  <si>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>Итого дотации</t>
  </si>
  <si>
    <t>Наименование раздела и подраздела</t>
  </si>
  <si>
    <t>Бюджет всего (тыс.руб.)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</si>
  <si>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</si>
  <si>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"Безопасность Волховского муниципального района на 2014-2018 годы"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</si>
</sst>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_р_._-;\-* #,##0_р_._-;_-* &quot;-&quot;??_р_.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0"/>
    <numFmt numFmtId="190" formatCode="#,##0.00_ ;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164" fontId="9" fillId="0" borderId="0" xfId="53" applyNumberFormat="1" applyFont="1" applyFill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164" fontId="11" fillId="0" borderId="10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top"/>
      <protection/>
    </xf>
    <xf numFmtId="164" fontId="11" fillId="0" borderId="11" xfId="53" applyNumberFormat="1" applyFont="1" applyFill="1" applyBorder="1" applyAlignment="1">
      <alignment horizontal="center" vertical="top"/>
      <protection/>
    </xf>
    <xf numFmtId="0" fontId="11" fillId="0" borderId="12" xfId="53" applyFont="1" applyFill="1" applyBorder="1" applyAlignment="1">
      <alignment horizontal="center" vertical="center"/>
      <protection/>
    </xf>
    <xf numFmtId="49" fontId="12" fillId="0" borderId="13" xfId="53" applyNumberFormat="1" applyFont="1" applyFill="1" applyBorder="1" applyAlignment="1">
      <alignment vertical="center"/>
      <protection/>
    </xf>
    <xf numFmtId="164" fontId="12" fillId="0" borderId="14" xfId="53" applyNumberFormat="1" applyFont="1" applyFill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vertical="center"/>
      <protection/>
    </xf>
    <xf numFmtId="164" fontId="11" fillId="0" borderId="15" xfId="53" applyNumberFormat="1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49" fontId="9" fillId="0" borderId="16" xfId="53" applyNumberFormat="1" applyFont="1" applyFill="1" applyBorder="1" applyAlignment="1">
      <alignment vertical="center"/>
      <protection/>
    </xf>
    <xf numFmtId="164" fontId="9" fillId="0" borderId="15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vertical="center" wrapText="1"/>
      <protection/>
    </xf>
    <xf numFmtId="0" fontId="9" fillId="0" borderId="16" xfId="53" applyNumberFormat="1" applyFont="1" applyFill="1" applyBorder="1" applyAlignment="1">
      <alignment horizontal="left" vertical="center" wrapText="1"/>
      <protection/>
    </xf>
    <xf numFmtId="0" fontId="9" fillId="0" borderId="16" xfId="53" applyNumberFormat="1" applyFont="1" applyFill="1" applyBorder="1" applyAlignment="1">
      <alignment vertical="center" wrapText="1"/>
      <protection/>
    </xf>
    <xf numFmtId="49" fontId="9" fillId="0" borderId="16" xfId="53" applyNumberFormat="1" applyFont="1" applyFill="1" applyBorder="1" applyAlignment="1">
      <alignment vertical="center" wrapText="1"/>
      <protection/>
    </xf>
    <xf numFmtId="164" fontId="9" fillId="0" borderId="17" xfId="53" applyNumberFormat="1" applyFont="1" applyFill="1" applyBorder="1" applyAlignment="1">
      <alignment horizontal="center" vertical="center"/>
      <protection/>
    </xf>
    <xf numFmtId="0" fontId="9" fillId="0" borderId="15" xfId="53" applyNumberFormat="1" applyFont="1" applyFill="1" applyBorder="1" applyAlignment="1">
      <alignment wrapText="1"/>
      <protection/>
    </xf>
    <xf numFmtId="0" fontId="9" fillId="0" borderId="0" xfId="53" applyFont="1" applyFill="1" applyAlignment="1">
      <alignment wrapText="1"/>
      <protection/>
    </xf>
    <xf numFmtId="0" fontId="10" fillId="0" borderId="18" xfId="53" applyFont="1" applyFill="1" applyBorder="1" applyAlignment="1">
      <alignment horizontal="center" vertical="center"/>
      <protection/>
    </xf>
    <xf numFmtId="49" fontId="10" fillId="0" borderId="19" xfId="53" applyNumberFormat="1" applyFont="1" applyFill="1" applyBorder="1" applyAlignment="1">
      <alignment vertical="center"/>
      <protection/>
    </xf>
    <xf numFmtId="164" fontId="10" fillId="0" borderId="18" xfId="53" applyNumberFormat="1" applyFont="1" applyFill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/>
      <protection/>
    </xf>
    <xf numFmtId="49" fontId="32" fillId="0" borderId="20" xfId="53" applyNumberFormat="1" applyFont="1" applyFill="1" applyBorder="1" applyAlignment="1">
      <alignment vertical="center" wrapText="1"/>
      <protection/>
    </xf>
    <xf numFmtId="164" fontId="32" fillId="0" borderId="14" xfId="53" applyNumberFormat="1" applyFont="1" applyFill="1" applyBorder="1" applyAlignment="1">
      <alignment horizontal="center" vertical="center"/>
      <protection/>
    </xf>
    <xf numFmtId="0" fontId="16" fillId="0" borderId="15" xfId="53" applyFont="1" applyFill="1" applyBorder="1" applyAlignment="1">
      <alignment horizontal="center" vertical="center"/>
      <protection/>
    </xf>
    <xf numFmtId="49" fontId="16" fillId="0" borderId="21" xfId="53" applyNumberFormat="1" applyFont="1" applyFill="1" applyBorder="1" applyAlignment="1">
      <alignment vertical="center"/>
      <protection/>
    </xf>
    <xf numFmtId="164" fontId="16" fillId="0" borderId="15" xfId="53" applyNumberFormat="1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vertical="center" wrapText="1"/>
      <protection/>
    </xf>
    <xf numFmtId="0" fontId="7" fillId="0" borderId="15" xfId="53" applyFont="1" applyFill="1" applyBorder="1" applyAlignment="1">
      <alignment horizontal="center" vertical="center"/>
      <protection/>
    </xf>
    <xf numFmtId="49" fontId="7" fillId="0" borderId="21" xfId="53" applyNumberFormat="1" applyFont="1" applyFill="1" applyBorder="1" applyAlignment="1">
      <alignment vertical="center"/>
      <protection/>
    </xf>
    <xf numFmtId="164" fontId="7" fillId="0" borderId="15" xfId="53" applyNumberFormat="1" applyFont="1" applyFill="1" applyBorder="1" applyAlignment="1">
      <alignment horizontal="center" vertical="center"/>
      <protection/>
    </xf>
    <xf numFmtId="49" fontId="7" fillId="0" borderId="21" xfId="53" applyNumberFormat="1" applyFont="1" applyFill="1" applyBorder="1" applyAlignment="1">
      <alignment vertical="center" wrapText="1"/>
      <protection/>
    </xf>
    <xf numFmtId="164" fontId="7" fillId="0" borderId="17" xfId="53" applyNumberFormat="1" applyFont="1" applyFill="1" applyBorder="1" applyAlignment="1">
      <alignment horizontal="center" vertical="center"/>
      <protection/>
    </xf>
    <xf numFmtId="176" fontId="7" fillId="0" borderId="21" xfId="53" applyNumberFormat="1" applyFont="1" applyFill="1" applyBorder="1" applyAlignment="1">
      <alignment vertical="center" wrapText="1"/>
      <protection/>
    </xf>
    <xf numFmtId="0" fontId="16" fillId="0" borderId="22" xfId="53" applyFont="1" applyFill="1" applyBorder="1" applyAlignment="1">
      <alignment horizontal="center" vertical="center"/>
      <protection/>
    </xf>
    <xf numFmtId="49" fontId="16" fillId="0" borderId="23" xfId="53" applyNumberFormat="1" applyFont="1" applyFill="1" applyBorder="1" applyAlignment="1">
      <alignment vertical="center"/>
      <protection/>
    </xf>
    <xf numFmtId="164" fontId="16" fillId="0" borderId="22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/>
      <protection/>
    </xf>
    <xf numFmtId="0" fontId="9" fillId="0" borderId="0" xfId="53" applyFont="1" applyAlignment="1">
      <alignment vertical="center"/>
      <protection/>
    </xf>
    <xf numFmtId="164" fontId="9" fillId="0" borderId="0" xfId="53" applyNumberFormat="1" applyFont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left" vertical="center" wrapText="1"/>
      <protection/>
    </xf>
    <xf numFmtId="49" fontId="9" fillId="0" borderId="17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77" fontId="4" fillId="0" borderId="17" xfId="67" applyNumberFormat="1" applyFont="1" applyFill="1" applyBorder="1" applyAlignment="1">
      <alignment horizontal="center" vertical="center"/>
    </xf>
    <xf numFmtId="0" fontId="4" fillId="0" borderId="24" xfId="53" applyFont="1" applyBorder="1" applyAlignment="1">
      <alignment horizontal="left" vertical="center"/>
      <protection/>
    </xf>
    <xf numFmtId="0" fontId="4" fillId="0" borderId="24" xfId="53" applyFont="1" applyBorder="1" applyAlignment="1">
      <alignment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177" fontId="4" fillId="0" borderId="17" xfId="67" applyNumberFormat="1" applyFont="1" applyBorder="1" applyAlignment="1">
      <alignment horizontal="center" vertical="center"/>
    </xf>
    <xf numFmtId="49" fontId="4" fillId="0" borderId="21" xfId="53" applyNumberFormat="1" applyFont="1" applyBorder="1" applyAlignment="1">
      <alignment horizontal="center" vertical="center"/>
      <protection/>
    </xf>
    <xf numFmtId="177" fontId="10" fillId="0" borderId="18" xfId="67" applyNumberFormat="1" applyFont="1" applyBorder="1" applyAlignment="1">
      <alignment horizontal="center" vertical="center"/>
    </xf>
    <xf numFmtId="49" fontId="9" fillId="0" borderId="0" xfId="53" applyNumberFormat="1" applyFont="1" applyAlignment="1">
      <alignment vertical="center"/>
      <protection/>
    </xf>
    <xf numFmtId="177" fontId="9" fillId="0" borderId="0" xfId="53" applyNumberFormat="1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14" fillId="0" borderId="0" xfId="54" applyFont="1" applyAlignment="1">
      <alignment vertical="top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vertical="top"/>
      <protection/>
    </xf>
    <xf numFmtId="0" fontId="14" fillId="0" borderId="0" xfId="57" applyFont="1" applyAlignment="1">
      <alignment horizontal="center" vertical="top"/>
      <protection/>
    </xf>
    <xf numFmtId="0" fontId="14" fillId="0" borderId="0" xfId="54" applyFont="1" applyAlignment="1">
      <alignment horizontal="center" vertical="top"/>
      <protection/>
    </xf>
    <xf numFmtId="0" fontId="5" fillId="0" borderId="26" xfId="54" applyFont="1" applyBorder="1" applyAlignment="1">
      <alignment horizontal="center" vertical="top" wrapText="1"/>
      <protection/>
    </xf>
    <xf numFmtId="0" fontId="5" fillId="0" borderId="26" xfId="57" applyFont="1" applyBorder="1" applyAlignment="1">
      <alignment horizontal="center" vertical="top" wrapText="1"/>
      <protection/>
    </xf>
    <xf numFmtId="0" fontId="14" fillId="0" borderId="26" xfId="54" applyFont="1" applyBorder="1" applyAlignment="1">
      <alignment horizontal="center" vertical="top" wrapText="1"/>
      <protection/>
    </xf>
    <xf numFmtId="0" fontId="14" fillId="0" borderId="26" xfId="57" applyFont="1" applyBorder="1" applyAlignment="1">
      <alignment horizontal="center" vertical="top" wrapText="1"/>
      <protection/>
    </xf>
    <xf numFmtId="0" fontId="14" fillId="0" borderId="0" xfId="54" applyFont="1" applyAlignment="1">
      <alignment wrapText="1"/>
      <protection/>
    </xf>
    <xf numFmtId="43" fontId="7" fillId="0" borderId="0" xfId="65" applyFont="1" applyFill="1" applyAlignment="1">
      <alignment horizontal="right" vertical="center"/>
    </xf>
    <xf numFmtId="0" fontId="4" fillId="0" borderId="16" xfId="53" applyFont="1" applyBorder="1" applyAlignment="1">
      <alignment horizontal="left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177" fontId="4" fillId="0" borderId="15" xfId="67" applyNumberFormat="1" applyFont="1" applyBorder="1" applyAlignment="1">
      <alignment horizontal="center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27" xfId="53" applyFont="1" applyBorder="1" applyAlignment="1">
      <alignment vertical="center"/>
      <protection/>
    </xf>
    <xf numFmtId="0" fontId="4" fillId="0" borderId="27" xfId="53" applyFont="1" applyBorder="1" applyAlignment="1">
      <alignment vertical="center" wrapText="1"/>
      <protection/>
    </xf>
    <xf numFmtId="0" fontId="4" fillId="0" borderId="12" xfId="53" applyFont="1" applyBorder="1" applyAlignment="1">
      <alignment vertical="center"/>
      <protection/>
    </xf>
    <xf numFmtId="0" fontId="4" fillId="0" borderId="27" xfId="53" applyFont="1" applyBorder="1" applyAlignment="1">
      <alignment horizontal="left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4" fillId="0" borderId="27" xfId="53" applyNumberFormat="1" applyFont="1" applyBorder="1" applyAlignment="1">
      <alignment horizontal="center" vertical="center"/>
      <protection/>
    </xf>
    <xf numFmtId="177" fontId="4" fillId="0" borderId="12" xfId="67" applyNumberFormat="1" applyFont="1" applyFill="1" applyBorder="1" applyAlignment="1">
      <alignment horizontal="center" vertical="center"/>
    </xf>
    <xf numFmtId="49" fontId="11" fillId="0" borderId="12" xfId="53" applyNumberFormat="1" applyFont="1" applyBorder="1" applyAlignment="1">
      <alignment horizontal="center" vertical="center"/>
      <protection/>
    </xf>
    <xf numFmtId="49" fontId="4" fillId="0" borderId="28" xfId="53" applyNumberFormat="1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5" fillId="0" borderId="29" xfId="53" applyNumberFormat="1" applyFont="1" applyBorder="1" applyAlignment="1">
      <alignment horizontal="center" vertical="center"/>
      <protection/>
    </xf>
    <xf numFmtId="177" fontId="5" fillId="0" borderId="18" xfId="67" applyNumberFormat="1" applyFont="1" applyBorder="1" applyAlignment="1">
      <alignment horizontal="center" vertical="center"/>
    </xf>
    <xf numFmtId="0" fontId="5" fillId="0" borderId="19" xfId="53" applyFont="1" applyBorder="1" applyAlignment="1">
      <alignment vertical="center" wrapText="1"/>
      <protection/>
    </xf>
    <xf numFmtId="177" fontId="5" fillId="0" borderId="18" xfId="67" applyNumberFormat="1" applyFont="1" applyFill="1" applyBorder="1" applyAlignment="1">
      <alignment horizontal="center" vertical="center"/>
    </xf>
    <xf numFmtId="0" fontId="5" fillId="0" borderId="19" xfId="53" applyFont="1" applyBorder="1" applyAlignment="1">
      <alignment vertical="center"/>
      <protection/>
    </xf>
    <xf numFmtId="177" fontId="4" fillId="33" borderId="12" xfId="67" applyNumberFormat="1" applyFont="1" applyFill="1" applyBorder="1" applyAlignment="1">
      <alignment horizontal="center" vertical="center"/>
    </xf>
    <xf numFmtId="177" fontId="4" fillId="0" borderId="12" xfId="67" applyNumberFormat="1" applyFont="1" applyBorder="1" applyAlignment="1">
      <alignment horizontal="center" vertical="center"/>
    </xf>
    <xf numFmtId="49" fontId="4" fillId="0" borderId="29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164" fontId="7" fillId="0" borderId="0" xfId="53" applyNumberFormat="1" applyFont="1" applyFill="1" applyAlignment="1">
      <alignment horizontal="center" vertical="center"/>
      <protection/>
    </xf>
    <xf numFmtId="49" fontId="16" fillId="0" borderId="30" xfId="53" applyNumberFormat="1" applyFont="1" applyFill="1" applyBorder="1" applyAlignment="1">
      <alignment horizontal="center" vertical="center"/>
      <protection/>
    </xf>
    <xf numFmtId="0" fontId="2" fillId="0" borderId="0" xfId="53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3" fontId="9" fillId="0" borderId="0" xfId="67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1" fillId="0" borderId="0" xfId="53" applyFont="1" applyFill="1" applyAlignment="1">
      <alignment vertical="center"/>
      <protection/>
    </xf>
    <xf numFmtId="0" fontId="16" fillId="0" borderId="0" xfId="53" applyFont="1" applyFill="1" applyAlignment="1">
      <alignment vertical="center"/>
      <protection/>
    </xf>
    <xf numFmtId="43" fontId="16" fillId="0" borderId="0" xfId="67" applyFont="1" applyFill="1" applyAlignment="1">
      <alignment vertical="center"/>
    </xf>
    <xf numFmtId="0" fontId="2" fillId="0" borderId="0" xfId="53" applyFill="1" applyAlignment="1">
      <alignment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0" fontId="20" fillId="0" borderId="0" xfId="53" applyFont="1" applyFill="1" applyAlignment="1">
      <alignment horizontal="right"/>
      <protection/>
    </xf>
    <xf numFmtId="43" fontId="14" fillId="0" borderId="26" xfId="67" applyFont="1" applyFill="1" applyBorder="1" applyAlignment="1">
      <alignment horizontal="center" vertical="center" wrapText="1"/>
    </xf>
    <xf numFmtId="0" fontId="19" fillId="0" borderId="0" xfId="53" applyFont="1" applyFill="1" applyAlignment="1">
      <alignment vertical="center"/>
      <protection/>
    </xf>
    <xf numFmtId="0" fontId="23" fillId="0" borderId="0" xfId="53" applyFont="1" applyFill="1" applyAlignment="1">
      <alignment horizontal="left" vertical="center"/>
      <protection/>
    </xf>
    <xf numFmtId="0" fontId="23" fillId="0" borderId="0" xfId="53" applyFont="1" applyFill="1" applyAlignment="1">
      <alignment vertical="center"/>
      <protection/>
    </xf>
    <xf numFmtId="0" fontId="14" fillId="0" borderId="26" xfId="53" applyFont="1" applyBorder="1" applyAlignment="1">
      <alignment horizontal="left" vertical="top" wrapText="1"/>
      <protection/>
    </xf>
    <xf numFmtId="0" fontId="14" fillId="33" borderId="26" xfId="53" applyFont="1" applyFill="1" applyBorder="1" applyAlignment="1">
      <alignment vertical="top" wrapText="1"/>
      <protection/>
    </xf>
    <xf numFmtId="0" fontId="14" fillId="0" borderId="26" xfId="53" applyFont="1" applyFill="1" applyBorder="1" applyAlignment="1">
      <alignment horizontal="center" vertical="top"/>
      <protection/>
    </xf>
    <xf numFmtId="0" fontId="5" fillId="33" borderId="26" xfId="53" applyFont="1" applyFill="1" applyBorder="1" applyAlignment="1">
      <alignment vertical="top" wrapText="1"/>
      <protection/>
    </xf>
    <xf numFmtId="0" fontId="5" fillId="0" borderId="26" xfId="67" applyNumberFormat="1" applyFont="1" applyFill="1" applyBorder="1" applyAlignment="1">
      <alignment horizontal="center" vertical="top"/>
    </xf>
    <xf numFmtId="0" fontId="14" fillId="0" borderId="26" xfId="53" applyFont="1" applyBorder="1" applyAlignment="1">
      <alignment vertical="top" wrapText="1"/>
      <protection/>
    </xf>
    <xf numFmtId="0" fontId="18" fillId="33" borderId="26" xfId="53" applyFont="1" applyFill="1" applyBorder="1" applyAlignment="1">
      <alignment vertical="top" wrapText="1"/>
      <protection/>
    </xf>
    <xf numFmtId="0" fontId="6" fillId="33" borderId="26" xfId="53" applyFont="1" applyFill="1" applyBorder="1" applyAlignment="1">
      <alignment vertical="top" wrapText="1"/>
      <protection/>
    </xf>
    <xf numFmtId="0" fontId="5" fillId="0" borderId="26" xfId="53" applyFont="1" applyBorder="1" applyAlignment="1">
      <alignment vertical="top" wrapText="1"/>
      <protection/>
    </xf>
    <xf numFmtId="0" fontId="14" fillId="0" borderId="26" xfId="53" applyFont="1" applyFill="1" applyBorder="1" applyAlignment="1">
      <alignment horizontal="center" vertical="top" wrapText="1"/>
      <protection/>
    </xf>
    <xf numFmtId="0" fontId="14" fillId="0" borderId="31" xfId="53" applyFont="1" applyBorder="1" applyAlignment="1">
      <alignment horizontal="left" vertical="top" wrapText="1"/>
      <protection/>
    </xf>
    <xf numFmtId="0" fontId="5" fillId="33" borderId="21" xfId="53" applyFont="1" applyFill="1" applyBorder="1" applyAlignment="1">
      <alignment vertical="top" wrapText="1"/>
      <protection/>
    </xf>
    <xf numFmtId="0" fontId="14" fillId="0" borderId="32" xfId="53" applyFont="1" applyBorder="1" applyAlignment="1">
      <alignment vertical="top" wrapText="1"/>
      <protection/>
    </xf>
    <xf numFmtId="0" fontId="5" fillId="0" borderId="26" xfId="53" applyFont="1" applyFill="1" applyBorder="1" applyAlignment="1">
      <alignment horizontal="center" vertical="top" wrapText="1"/>
      <protection/>
    </xf>
    <xf numFmtId="0" fontId="5" fillId="0" borderId="26" xfId="53" applyFont="1" applyBorder="1" applyAlignment="1">
      <alignment horizontal="left" vertical="top" wrapText="1"/>
      <protection/>
    </xf>
    <xf numFmtId="0" fontId="6" fillId="33" borderId="26" xfId="53" applyFont="1" applyFill="1" applyBorder="1" applyAlignment="1">
      <alignment horizontal="left" vertical="center" wrapText="1"/>
      <protection/>
    </xf>
    <xf numFmtId="164" fontId="5" fillId="0" borderId="26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vertical="center"/>
      <protection/>
    </xf>
    <xf numFmtId="43" fontId="25" fillId="0" borderId="0" xfId="67" applyFont="1" applyFill="1" applyAlignment="1">
      <alignment horizontal="center" vertical="center"/>
    </xf>
    <xf numFmtId="43" fontId="2" fillId="0" borderId="0" xfId="67" applyFont="1" applyFill="1" applyAlignment="1">
      <alignment horizontal="center" vertical="center"/>
    </xf>
    <xf numFmtId="49" fontId="7" fillId="0" borderId="33" xfId="53" applyNumberFormat="1" applyFont="1" applyFill="1" applyBorder="1" applyAlignment="1">
      <alignment horizontal="left" vertical="center" wrapText="1"/>
      <protection/>
    </xf>
    <xf numFmtId="164" fontId="7" fillId="0" borderId="33" xfId="53" applyNumberFormat="1" applyFont="1" applyFill="1" applyBorder="1" applyAlignment="1">
      <alignment horizontal="center" vertical="center"/>
      <protection/>
    </xf>
    <xf numFmtId="164" fontId="7" fillId="0" borderId="12" xfId="53" applyNumberFormat="1" applyFont="1" applyFill="1" applyBorder="1" applyAlignment="1">
      <alignment horizontal="center" vertical="center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7" fillId="0" borderId="34" xfId="53" applyNumberFormat="1" applyFont="1" applyFill="1" applyBorder="1" applyAlignment="1">
      <alignment horizontal="left" vertical="center" wrapText="1"/>
      <protection/>
    </xf>
    <xf numFmtId="0" fontId="2" fillId="0" borderId="26" xfId="53" applyFill="1" applyBorder="1" applyAlignment="1">
      <alignment vertical="center"/>
      <protection/>
    </xf>
    <xf numFmtId="49" fontId="12" fillId="0" borderId="21" xfId="53" applyNumberFormat="1" applyFont="1" applyFill="1" applyBorder="1" applyAlignment="1">
      <alignment vertical="center" wrapText="1"/>
      <protection/>
    </xf>
    <xf numFmtId="49" fontId="9" fillId="0" borderId="21" xfId="53" applyNumberFormat="1" applyFont="1" applyFill="1" applyBorder="1" applyAlignment="1">
      <alignment vertical="center"/>
      <protection/>
    </xf>
    <xf numFmtId="164" fontId="5" fillId="0" borderId="26" xfId="53" applyNumberFormat="1" applyFont="1" applyFill="1" applyBorder="1" applyAlignment="1">
      <alignment horizontal="center" vertical="top"/>
      <protection/>
    </xf>
    <xf numFmtId="164" fontId="5" fillId="0" borderId="26" xfId="67" applyNumberFormat="1" applyFont="1" applyFill="1" applyBorder="1" applyAlignment="1">
      <alignment horizontal="center" vertical="top"/>
    </xf>
    <xf numFmtId="176" fontId="7" fillId="0" borderId="21" xfId="53" applyNumberFormat="1" applyFont="1" applyFill="1" applyBorder="1" applyAlignment="1">
      <alignment horizontal="left" vertical="center" wrapText="1"/>
      <protection/>
    </xf>
    <xf numFmtId="164" fontId="9" fillId="0" borderId="0" xfId="53" applyNumberFormat="1" applyFont="1" applyFill="1" applyAlignment="1">
      <alignment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164" fontId="13" fillId="0" borderId="0" xfId="53" applyNumberFormat="1" applyFont="1" applyAlignment="1">
      <alignment vertical="center"/>
      <protection/>
    </xf>
    <xf numFmtId="0" fontId="13" fillId="0" borderId="10" xfId="53" applyFont="1" applyBorder="1" applyAlignment="1">
      <alignment horizontal="center" vertical="center"/>
      <protection/>
    </xf>
    <xf numFmtId="164" fontId="13" fillId="0" borderId="10" xfId="53" applyNumberFormat="1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164" fontId="13" fillId="0" borderId="11" xfId="53" applyNumberFormat="1" applyFont="1" applyBorder="1" applyAlignment="1">
      <alignment horizontal="center" vertical="center"/>
      <protection/>
    </xf>
    <xf numFmtId="0" fontId="10" fillId="0" borderId="12" xfId="53" applyFont="1" applyBorder="1" applyAlignment="1">
      <alignment vertical="center"/>
      <protection/>
    </xf>
    <xf numFmtId="0" fontId="10" fillId="0" borderId="12" xfId="53" applyFont="1" applyBorder="1" applyAlignment="1">
      <alignment vertical="center" wrapText="1"/>
      <protection/>
    </xf>
    <xf numFmtId="164" fontId="10" fillId="0" borderId="15" xfId="53" applyNumberFormat="1" applyFont="1" applyBorder="1" applyAlignment="1">
      <alignment horizontal="center" vertical="center"/>
      <protection/>
    </xf>
    <xf numFmtId="0" fontId="26" fillId="0" borderId="0" xfId="53" applyFont="1" applyAlignment="1">
      <alignment vertical="center"/>
      <protection/>
    </xf>
    <xf numFmtId="0" fontId="13" fillId="0" borderId="12" xfId="53" applyFont="1" applyBorder="1" applyAlignment="1">
      <alignment vertical="center"/>
      <protection/>
    </xf>
    <xf numFmtId="0" fontId="13" fillId="0" borderId="12" xfId="53" applyFont="1" applyBorder="1" applyAlignment="1">
      <alignment vertical="center" wrapText="1"/>
      <protection/>
    </xf>
    <xf numFmtId="164" fontId="13" fillId="0" borderId="15" xfId="53" applyNumberFormat="1" applyFont="1" applyBorder="1" applyAlignment="1">
      <alignment horizontal="center" vertical="center"/>
      <protection/>
    </xf>
    <xf numFmtId="0" fontId="27" fillId="0" borderId="0" xfId="53" applyFont="1" applyAlignment="1">
      <alignment vertical="center"/>
      <protection/>
    </xf>
    <xf numFmtId="0" fontId="13" fillId="0" borderId="15" xfId="53" applyFont="1" applyBorder="1" applyAlignment="1">
      <alignment vertical="center"/>
      <protection/>
    </xf>
    <xf numFmtId="0" fontId="13" fillId="0" borderId="15" xfId="53" applyFont="1" applyBorder="1" applyAlignment="1">
      <alignment vertical="center" wrapText="1"/>
      <protection/>
    </xf>
    <xf numFmtId="0" fontId="10" fillId="0" borderId="15" xfId="53" applyFont="1" applyBorder="1" applyAlignment="1">
      <alignment vertical="center"/>
      <protection/>
    </xf>
    <xf numFmtId="0" fontId="10" fillId="0" borderId="15" xfId="53" applyFont="1" applyBorder="1" applyAlignment="1">
      <alignment vertical="center" wrapText="1"/>
      <protection/>
    </xf>
    <xf numFmtId="0" fontId="13" fillId="0" borderId="33" xfId="53" applyFont="1" applyBorder="1" applyAlignment="1">
      <alignment vertical="center"/>
      <protection/>
    </xf>
    <xf numFmtId="0" fontId="13" fillId="0" borderId="33" xfId="53" applyFont="1" applyBorder="1" applyAlignment="1">
      <alignment vertical="center" wrapText="1"/>
      <protection/>
    </xf>
    <xf numFmtId="164" fontId="13" fillId="0" borderId="33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vertical="center"/>
      <protection/>
    </xf>
    <xf numFmtId="0" fontId="10" fillId="0" borderId="22" xfId="53" applyFont="1" applyBorder="1" applyAlignment="1">
      <alignment vertical="center"/>
      <protection/>
    </xf>
    <xf numFmtId="164" fontId="10" fillId="0" borderId="22" xfId="53" applyNumberFormat="1" applyFont="1" applyBorder="1" applyAlignment="1">
      <alignment horizontal="center" vertical="center"/>
      <protection/>
    </xf>
    <xf numFmtId="0" fontId="19" fillId="0" borderId="0" xfId="53" applyFont="1" applyBorder="1" applyAlignment="1">
      <alignment vertical="center"/>
      <protection/>
    </xf>
    <xf numFmtId="164" fontId="19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64" fontId="2" fillId="0" borderId="0" xfId="53" applyNumberFormat="1" applyBorder="1" applyAlignment="1">
      <alignment horizontal="center" vertical="center"/>
      <protection/>
    </xf>
    <xf numFmtId="0" fontId="19" fillId="0" borderId="0" xfId="53" applyFont="1" applyFill="1" applyBorder="1" applyAlignment="1">
      <alignment vertical="center"/>
      <protection/>
    </xf>
    <xf numFmtId="0" fontId="27" fillId="0" borderId="0" xfId="53" applyFont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164" fontId="28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Alignment="1">
      <alignment vertical="center"/>
      <protection/>
    </xf>
    <xf numFmtId="49" fontId="11" fillId="0" borderId="21" xfId="53" applyNumberFormat="1" applyFont="1" applyFill="1" applyBorder="1" applyAlignment="1">
      <alignment vertical="center"/>
      <protection/>
    </xf>
    <xf numFmtId="0" fontId="16" fillId="0" borderId="0" xfId="53" applyFont="1" applyFill="1">
      <alignment/>
      <protection/>
    </xf>
    <xf numFmtId="0" fontId="7" fillId="0" borderId="21" xfId="0" applyFont="1" applyFill="1" applyBorder="1" applyAlignment="1">
      <alignment wrapText="1"/>
    </xf>
    <xf numFmtId="0" fontId="29" fillId="0" borderId="0" xfId="56" applyFont="1">
      <alignment/>
      <protection/>
    </xf>
    <xf numFmtId="0" fontId="4" fillId="0" borderId="0" xfId="56" applyFont="1" applyAlignment="1">
      <alignment horizontal="right"/>
      <protection/>
    </xf>
    <xf numFmtId="0" fontId="29" fillId="0" borderId="0" xfId="56" applyFont="1" applyAlignment="1">
      <alignment horizontal="right"/>
      <protection/>
    </xf>
    <xf numFmtId="0" fontId="5" fillId="0" borderId="26" xfId="56" applyFont="1" applyBorder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0" fontId="13" fillId="0" borderId="26" xfId="56" applyFont="1" applyBorder="1">
      <alignment/>
      <protection/>
    </xf>
    <xf numFmtId="166" fontId="13" fillId="0" borderId="26" xfId="56" applyNumberFormat="1" applyFont="1" applyBorder="1" applyAlignment="1">
      <alignment horizontal="center"/>
      <protection/>
    </xf>
    <xf numFmtId="0" fontId="10" fillId="0" borderId="26" xfId="56" applyFont="1" applyBorder="1" applyAlignment="1">
      <alignment vertical="center"/>
      <protection/>
    </xf>
    <xf numFmtId="164" fontId="10" fillId="0" borderId="26" xfId="56" applyNumberFormat="1" applyFont="1" applyBorder="1" applyAlignment="1">
      <alignment horizontal="center" vertical="center"/>
      <protection/>
    </xf>
    <xf numFmtId="0" fontId="12" fillId="0" borderId="0" xfId="56" applyFont="1" applyAlignment="1">
      <alignment vertical="center"/>
      <protection/>
    </xf>
    <xf numFmtId="0" fontId="30" fillId="0" borderId="0" xfId="0" applyFont="1" applyAlignment="1">
      <alignment/>
    </xf>
    <xf numFmtId="0" fontId="14" fillId="0" borderId="21" xfId="53" applyFont="1" applyFill="1" applyBorder="1" applyAlignment="1">
      <alignment horizontal="center" vertical="top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wrapText="1"/>
    </xf>
    <xf numFmtId="0" fontId="30" fillId="0" borderId="26" xfId="0" applyFont="1" applyBorder="1" applyAlignment="1">
      <alignment horizontal="left" vertical="center" wrapText="1"/>
    </xf>
    <xf numFmtId="0" fontId="30" fillId="0" borderId="26" xfId="0" applyFont="1" applyBorder="1" applyAlignment="1">
      <alignment/>
    </xf>
    <xf numFmtId="0" fontId="30" fillId="0" borderId="35" xfId="0" applyFont="1" applyBorder="1" applyAlignment="1">
      <alignment horizontal="left" vertical="center" wrapText="1"/>
    </xf>
    <xf numFmtId="0" fontId="30" fillId="0" borderId="26" xfId="0" applyFont="1" applyBorder="1" applyAlignment="1">
      <alignment vertical="center" wrapText="1"/>
    </xf>
    <xf numFmtId="0" fontId="22" fillId="0" borderId="26" xfId="0" applyFont="1" applyBorder="1" applyAlignment="1">
      <alignment/>
    </xf>
    <xf numFmtId="0" fontId="30" fillId="0" borderId="36" xfId="0" applyFont="1" applyBorder="1" applyAlignment="1">
      <alignment horizontal="left" vertical="center" wrapText="1"/>
    </xf>
    <xf numFmtId="164" fontId="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/>
    </xf>
    <xf numFmtId="0" fontId="30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2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164" fontId="7" fillId="0" borderId="0" xfId="53" applyNumberFormat="1" applyFont="1" applyFill="1" applyAlignment="1">
      <alignment vertical="center"/>
      <protection/>
    </xf>
    <xf numFmtId="0" fontId="13" fillId="0" borderId="26" xfId="0" applyFont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wrapText="1"/>
    </xf>
    <xf numFmtId="43" fontId="13" fillId="0" borderId="26" xfId="65" applyFont="1" applyBorder="1" applyAlignment="1">
      <alignment horizontal="center" vertical="center" wrapText="1"/>
    </xf>
    <xf numFmtId="0" fontId="13" fillId="0" borderId="0" xfId="54" applyFont="1">
      <alignment/>
      <protection/>
    </xf>
    <xf numFmtId="0" fontId="10" fillId="0" borderId="26" xfId="54" applyFont="1" applyBorder="1" applyAlignment="1">
      <alignment horizontal="left" vertical="top" wrapText="1"/>
      <protection/>
    </xf>
    <xf numFmtId="43" fontId="10" fillId="0" borderId="26" xfId="65" applyFont="1" applyBorder="1" applyAlignment="1">
      <alignment horizontal="center" vertical="center" wrapText="1"/>
    </xf>
    <xf numFmtId="0" fontId="10" fillId="0" borderId="0" xfId="54" applyFont="1" applyAlignment="1">
      <alignment horizontal="left"/>
      <protection/>
    </xf>
    <xf numFmtId="165" fontId="13" fillId="0" borderId="26" xfId="0" applyNumberFormat="1" applyFont="1" applyFill="1" applyBorder="1" applyAlignment="1">
      <alignment horizontal="left" vertical="top" wrapText="1"/>
    </xf>
    <xf numFmtId="2" fontId="13" fillId="0" borderId="26" xfId="0" applyNumberFormat="1" applyFont="1" applyFill="1" applyBorder="1" applyAlignment="1">
      <alignment horizontal="left" vertical="top" wrapText="1"/>
    </xf>
    <xf numFmtId="11" fontId="13" fillId="0" borderId="26" xfId="0" applyNumberFormat="1" applyFont="1" applyFill="1" applyBorder="1" applyAlignment="1">
      <alignment horizontal="left" vertical="top" wrapText="1"/>
    </xf>
    <xf numFmtId="49" fontId="10" fillId="0" borderId="26" xfId="54" applyNumberFormat="1" applyFont="1" applyBorder="1" applyAlignment="1">
      <alignment vertical="top" wrapText="1"/>
      <protection/>
    </xf>
    <xf numFmtId="43" fontId="10" fillId="0" borderId="26" xfId="65" applyFont="1" applyBorder="1" applyAlignment="1">
      <alignment horizontal="center" vertical="center"/>
    </xf>
    <xf numFmtId="0" fontId="22" fillId="0" borderId="31" xfId="0" applyFont="1" applyBorder="1" applyAlignment="1">
      <alignment/>
    </xf>
    <xf numFmtId="49" fontId="7" fillId="0" borderId="34" xfId="53" applyNumberFormat="1" applyFont="1" applyFill="1" applyBorder="1" applyAlignment="1">
      <alignment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49" fontId="9" fillId="0" borderId="21" xfId="53" applyNumberFormat="1" applyFont="1" applyFill="1" applyBorder="1" applyAlignment="1">
      <alignment vertical="center" wrapText="1"/>
      <protection/>
    </xf>
    <xf numFmtId="0" fontId="3" fillId="0" borderId="26" xfId="56" applyFont="1" applyBorder="1" applyAlignment="1">
      <alignment vertical="center" wrapText="1"/>
      <protection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0" fillId="0" borderId="26" xfId="0" applyFont="1" applyBorder="1" applyAlignment="1">
      <alignment horizontal="left" wrapText="1"/>
    </xf>
    <xf numFmtId="43" fontId="30" fillId="0" borderId="26" xfId="68" applyFont="1" applyBorder="1" applyAlignment="1">
      <alignment/>
    </xf>
    <xf numFmtId="43" fontId="22" fillId="0" borderId="26" xfId="68" applyFont="1" applyBorder="1" applyAlignment="1">
      <alignment/>
    </xf>
    <xf numFmtId="0" fontId="14" fillId="0" borderId="26" xfId="53" applyFont="1" applyFill="1" applyBorder="1" applyAlignment="1">
      <alignment vertical="top" wrapText="1"/>
      <protection/>
    </xf>
    <xf numFmtId="0" fontId="14" fillId="0" borderId="26" xfId="53" applyFont="1" applyFill="1" applyBorder="1" applyAlignment="1">
      <alignment horizontal="left" vertical="top" wrapText="1"/>
      <protection/>
    </xf>
    <xf numFmtId="0" fontId="18" fillId="0" borderId="26" xfId="53" applyFont="1" applyFill="1" applyBorder="1" applyAlignment="1">
      <alignment vertical="top" wrapText="1"/>
      <protection/>
    </xf>
    <xf numFmtId="0" fontId="14" fillId="0" borderId="26" xfId="53" applyFont="1" applyFill="1" applyBorder="1" applyAlignment="1">
      <alignment horizontal="left" vertical="center" wrapText="1"/>
      <protection/>
    </xf>
    <xf numFmtId="0" fontId="14" fillId="0" borderId="26" xfId="53" applyFont="1" applyFill="1" applyBorder="1" applyAlignment="1">
      <alignment horizontal="left" vertical="center"/>
      <protection/>
    </xf>
    <xf numFmtId="0" fontId="6" fillId="0" borderId="26" xfId="53" applyFont="1" applyFill="1" applyBorder="1" applyAlignment="1">
      <alignment vertical="top" wrapText="1"/>
      <protection/>
    </xf>
    <xf numFmtId="164" fontId="5" fillId="0" borderId="26" xfId="53" applyNumberFormat="1" applyFont="1" applyFill="1" applyBorder="1" applyAlignment="1">
      <alignment horizontal="center" vertical="top" wrapText="1"/>
      <protection/>
    </xf>
    <xf numFmtId="3" fontId="14" fillId="0" borderId="26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vertical="center"/>
      <protection/>
    </xf>
    <xf numFmtId="0" fontId="18" fillId="0" borderId="26" xfId="53" applyFont="1" applyFill="1" applyBorder="1" applyAlignment="1">
      <alignment horizontal="center" vertical="top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10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 wrapText="1"/>
      <protection/>
    </xf>
    <xf numFmtId="49" fontId="11" fillId="0" borderId="30" xfId="53" applyNumberFormat="1" applyFont="1" applyFill="1" applyBorder="1" applyAlignment="1">
      <alignment horizontal="center" vertical="center"/>
      <protection/>
    </xf>
    <xf numFmtId="49" fontId="11" fillId="0" borderId="37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 wrapText="1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 wrapText="1"/>
      <protection/>
    </xf>
    <xf numFmtId="177" fontId="5" fillId="0" borderId="10" xfId="53" applyNumberFormat="1" applyFont="1" applyBorder="1" applyAlignment="1">
      <alignment horizontal="center" vertical="center" wrapText="1"/>
      <protection/>
    </xf>
    <xf numFmtId="177" fontId="5" fillId="0" borderId="11" xfId="53" applyNumberFormat="1" applyFont="1" applyBorder="1" applyAlignment="1">
      <alignment horizontal="center" vertical="center" wrapText="1"/>
      <protection/>
    </xf>
    <xf numFmtId="0" fontId="17" fillId="0" borderId="38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10" fillId="0" borderId="19" xfId="53" applyFont="1" applyBorder="1" applyAlignment="1">
      <alignment horizontal="center" vertical="center"/>
      <protection/>
    </xf>
    <xf numFmtId="0" fontId="10" fillId="0" borderId="29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31" fillId="0" borderId="31" xfId="53" applyFont="1" applyFill="1" applyBorder="1" applyAlignment="1">
      <alignment horizontal="center" vertical="top" wrapText="1"/>
      <protection/>
    </xf>
    <xf numFmtId="0" fontId="31" fillId="0" borderId="21" xfId="53" applyFont="1" applyFill="1" applyBorder="1" applyAlignment="1">
      <alignment horizontal="center" vertical="top" wrapText="1"/>
      <protection/>
    </xf>
    <xf numFmtId="0" fontId="31" fillId="0" borderId="32" xfId="53" applyFont="1" applyFill="1" applyBorder="1" applyAlignment="1">
      <alignment horizontal="center" vertical="top" wrapText="1"/>
      <protection/>
    </xf>
    <xf numFmtId="43" fontId="14" fillId="0" borderId="26" xfId="67" applyFont="1" applyFill="1" applyBorder="1" applyAlignment="1">
      <alignment horizontal="center" vertical="center" wrapText="1"/>
    </xf>
    <xf numFmtId="43" fontId="14" fillId="0" borderId="31" xfId="67" applyFont="1" applyFill="1" applyBorder="1" applyAlignment="1">
      <alignment horizontal="center"/>
    </xf>
    <xf numFmtId="43" fontId="14" fillId="0" borderId="32" xfId="67" applyFont="1" applyFill="1" applyBorder="1" applyAlignment="1">
      <alignment horizontal="center"/>
    </xf>
    <xf numFmtId="0" fontId="24" fillId="0" borderId="31" xfId="53" applyFont="1" applyBorder="1" applyAlignment="1">
      <alignment horizontal="center" vertical="top" wrapText="1"/>
      <protection/>
    </xf>
    <xf numFmtId="0" fontId="24" fillId="0" borderId="21" xfId="53" applyFont="1" applyBorder="1" applyAlignment="1">
      <alignment horizontal="center" vertical="top" wrapText="1"/>
      <protection/>
    </xf>
    <xf numFmtId="0" fontId="24" fillId="0" borderId="32" xfId="53" applyFont="1" applyBorder="1" applyAlignment="1">
      <alignment horizontal="center" vertical="top" wrapText="1"/>
      <protection/>
    </xf>
    <xf numFmtId="0" fontId="22" fillId="0" borderId="31" xfId="53" applyFont="1" applyFill="1" applyBorder="1" applyAlignment="1">
      <alignment horizontal="center" vertical="top" wrapText="1"/>
      <protection/>
    </xf>
    <xf numFmtId="0" fontId="22" fillId="0" borderId="21" xfId="53" applyFont="1" applyFill="1" applyBorder="1" applyAlignment="1">
      <alignment horizontal="center" vertical="top" wrapText="1"/>
      <protection/>
    </xf>
    <xf numFmtId="0" fontId="22" fillId="0" borderId="32" xfId="53" applyFont="1" applyFill="1" applyBorder="1" applyAlignment="1">
      <alignment horizontal="center" vertical="top" wrapText="1"/>
      <protection/>
    </xf>
    <xf numFmtId="0" fontId="22" fillId="0" borderId="31" xfId="53" applyFont="1" applyFill="1" applyBorder="1" applyAlignment="1">
      <alignment horizontal="center" vertical="center" wrapText="1"/>
      <protection/>
    </xf>
    <xf numFmtId="0" fontId="22" fillId="0" borderId="21" xfId="53" applyFont="1" applyFill="1" applyBorder="1" applyAlignment="1">
      <alignment horizontal="center" vertical="center" wrapText="1"/>
      <protection/>
    </xf>
    <xf numFmtId="0" fontId="22" fillId="0" borderId="32" xfId="53" applyFont="1" applyFill="1" applyBorder="1" applyAlignment="1">
      <alignment horizontal="center" vertical="center" wrapText="1"/>
      <protection/>
    </xf>
    <xf numFmtId="0" fontId="22" fillId="0" borderId="26" xfId="53" applyFont="1" applyFill="1" applyBorder="1" applyAlignment="1">
      <alignment horizontal="left" vertical="top" wrapText="1"/>
      <protection/>
    </xf>
    <xf numFmtId="0" fontId="22" fillId="0" borderId="0" xfId="53" applyFont="1" applyFill="1" applyAlignment="1">
      <alignment horizontal="center" vertical="center" wrapText="1"/>
      <protection/>
    </xf>
    <xf numFmtId="0" fontId="14" fillId="0" borderId="26" xfId="53" applyFont="1" applyFill="1" applyBorder="1" applyAlignment="1">
      <alignment horizontal="center" vertical="center" wrapText="1"/>
      <protection/>
    </xf>
    <xf numFmtId="43" fontId="2" fillId="0" borderId="28" xfId="67" applyFont="1" applyFill="1" applyBorder="1" applyAlignment="1">
      <alignment horizontal="center" vertical="center"/>
    </xf>
    <xf numFmtId="0" fontId="10" fillId="0" borderId="0" xfId="57" applyFont="1" applyBorder="1" applyAlignment="1">
      <alignment horizontal="center" vertical="top" wrapText="1"/>
      <protection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30" fillId="0" borderId="3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30" fillId="0" borderId="31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9.140625" style="168" customWidth="1"/>
    <col min="2" max="2" width="81.421875" style="168" customWidth="1"/>
    <col min="3" max="3" width="18.28125" style="202" customWidth="1"/>
    <col min="4" max="16384" width="10.00390625" style="168" customWidth="1"/>
  </cols>
  <sheetData>
    <row r="1" ht="12.75">
      <c r="C1" s="51" t="s">
        <v>267</v>
      </c>
    </row>
    <row r="2" ht="12.75">
      <c r="C2" s="52" t="s">
        <v>266</v>
      </c>
    </row>
    <row r="3" ht="12.75">
      <c r="C3" s="52" t="s">
        <v>309</v>
      </c>
    </row>
    <row r="4" ht="12.75">
      <c r="C4" s="52" t="s">
        <v>72</v>
      </c>
    </row>
    <row r="5" ht="12.75">
      <c r="C5" s="52" t="s">
        <v>70</v>
      </c>
    </row>
    <row r="6" ht="12.75">
      <c r="C6" s="52" t="s">
        <v>71</v>
      </c>
    </row>
    <row r="8" spans="1:3" s="169" customFormat="1" ht="46.5" customHeight="1">
      <c r="A8" s="284" t="s">
        <v>127</v>
      </c>
      <c r="B8" s="284"/>
      <c r="C8" s="284"/>
    </row>
    <row r="9" spans="1:3" ht="18" thickBot="1">
      <c r="A9" s="170"/>
      <c r="B9" s="170"/>
      <c r="C9" s="171"/>
    </row>
    <row r="10" spans="1:3" ht="18">
      <c r="A10" s="172" t="s">
        <v>310</v>
      </c>
      <c r="B10" s="282" t="s">
        <v>101</v>
      </c>
      <c r="C10" s="173" t="s">
        <v>312</v>
      </c>
    </row>
    <row r="11" spans="1:3" ht="18" thickBot="1">
      <c r="A11" s="174" t="s">
        <v>313</v>
      </c>
      <c r="B11" s="283"/>
      <c r="C11" s="175" t="s">
        <v>102</v>
      </c>
    </row>
    <row r="12" spans="1:3" s="179" customFormat="1" ht="42" customHeight="1">
      <c r="A12" s="176" t="s">
        <v>103</v>
      </c>
      <c r="B12" s="177" t="s">
        <v>104</v>
      </c>
      <c r="C12" s="178">
        <f>C13</f>
        <v>29458</v>
      </c>
    </row>
    <row r="13" spans="1:3" s="179" customFormat="1" ht="42" customHeight="1">
      <c r="A13" s="180" t="s">
        <v>105</v>
      </c>
      <c r="B13" s="181" t="s">
        <v>208</v>
      </c>
      <c r="C13" s="182">
        <v>29458</v>
      </c>
    </row>
    <row r="14" spans="1:3" s="183" customFormat="1" ht="54" customHeight="1">
      <c r="A14" s="176" t="s">
        <v>106</v>
      </c>
      <c r="B14" s="177" t="s">
        <v>107</v>
      </c>
      <c r="C14" s="178">
        <f>C15+C16</f>
        <v>-6800</v>
      </c>
    </row>
    <row r="15" spans="1:3" s="183" customFormat="1" ht="62.25" customHeight="1">
      <c r="A15" s="184" t="s">
        <v>108</v>
      </c>
      <c r="B15" s="185" t="s">
        <v>109</v>
      </c>
      <c r="C15" s="182">
        <v>45000</v>
      </c>
    </row>
    <row r="16" spans="1:3" s="183" customFormat="1" ht="54.75" customHeight="1">
      <c r="A16" s="184" t="s">
        <v>110</v>
      </c>
      <c r="B16" s="185" t="s">
        <v>111</v>
      </c>
      <c r="C16" s="182">
        <v>-51800</v>
      </c>
    </row>
    <row r="17" spans="1:3" s="183" customFormat="1" ht="17.25" hidden="1">
      <c r="A17" s="186" t="s">
        <v>112</v>
      </c>
      <c r="B17" s="177" t="s">
        <v>113</v>
      </c>
      <c r="C17" s="178"/>
    </row>
    <row r="18" spans="1:3" s="183" customFormat="1" ht="17.25">
      <c r="A18" s="186" t="s">
        <v>112</v>
      </c>
      <c r="B18" s="177" t="s">
        <v>113</v>
      </c>
      <c r="C18" s="178">
        <f>21000+42342.6</f>
        <v>63342.6</v>
      </c>
    </row>
    <row r="19" spans="1:3" ht="42" customHeight="1">
      <c r="A19" s="186" t="s">
        <v>114</v>
      </c>
      <c r="B19" s="187" t="s">
        <v>115</v>
      </c>
      <c r="C19" s="178">
        <f>C21+C22+C20</f>
        <v>20000</v>
      </c>
    </row>
    <row r="20" spans="1:3" s="169" customFormat="1" ht="36">
      <c r="A20" s="184" t="s">
        <v>116</v>
      </c>
      <c r="B20" s="185" t="s">
        <v>117</v>
      </c>
      <c r="C20" s="182">
        <v>20000</v>
      </c>
    </row>
    <row r="21" spans="1:3" s="169" customFormat="1" ht="62.25" customHeight="1">
      <c r="A21" s="184" t="s">
        <v>118</v>
      </c>
      <c r="B21" s="185" t="s">
        <v>119</v>
      </c>
      <c r="C21" s="182">
        <v>-20000</v>
      </c>
    </row>
    <row r="22" spans="1:3" s="169" customFormat="1" ht="54">
      <c r="A22" s="184" t="s">
        <v>120</v>
      </c>
      <c r="B22" s="185" t="s">
        <v>121</v>
      </c>
      <c r="C22" s="182">
        <v>20000</v>
      </c>
    </row>
    <row r="23" spans="1:3" s="169" customFormat="1" ht="18" hidden="1">
      <c r="A23" s="188"/>
      <c r="B23" s="189"/>
      <c r="C23" s="190"/>
    </row>
    <row r="24" spans="1:3" ht="31.5" customHeight="1" hidden="1">
      <c r="A24" s="186" t="s">
        <v>122</v>
      </c>
      <c r="B24" s="187" t="s">
        <v>123</v>
      </c>
      <c r="C24" s="178">
        <f>C26</f>
        <v>0</v>
      </c>
    </row>
    <row r="25" spans="1:3" s="169" customFormat="1" ht="18" hidden="1">
      <c r="A25" s="188"/>
      <c r="B25" s="189"/>
      <c r="C25" s="190"/>
    </row>
    <row r="26" spans="1:3" s="169" customFormat="1" ht="36" hidden="1">
      <c r="A26" s="188" t="s">
        <v>124</v>
      </c>
      <c r="B26" s="189" t="s">
        <v>125</v>
      </c>
      <c r="C26" s="190"/>
    </row>
    <row r="27" spans="1:3" s="169" customFormat="1" ht="18" hidden="1">
      <c r="A27" s="188"/>
      <c r="B27" s="189"/>
      <c r="C27" s="190"/>
    </row>
    <row r="28" spans="1:3" s="169" customFormat="1" ht="32.25" customHeight="1" thickBot="1">
      <c r="A28" s="191"/>
      <c r="B28" s="192" t="s">
        <v>126</v>
      </c>
      <c r="C28" s="193">
        <f>C12+C14+C19+C17+C24+C18</f>
        <v>106000.6</v>
      </c>
    </row>
    <row r="29" spans="1:3" ht="12.75">
      <c r="A29" s="194"/>
      <c r="B29" s="194"/>
      <c r="C29" s="195"/>
    </row>
    <row r="30" spans="1:3" ht="12.75">
      <c r="A30" s="196"/>
      <c r="B30" s="196"/>
      <c r="C30" s="197"/>
    </row>
    <row r="31" spans="1:3" s="169" customFormat="1" ht="12.75">
      <c r="A31" s="196"/>
      <c r="B31" s="196"/>
      <c r="C31" s="197"/>
    </row>
    <row r="32" spans="1:3" s="169" customFormat="1" ht="12.75">
      <c r="A32" s="194"/>
      <c r="B32" s="194"/>
      <c r="C32" s="195"/>
    </row>
    <row r="33" spans="1:3" s="169" customFormat="1" ht="12.75">
      <c r="A33" s="194"/>
      <c r="B33" s="198"/>
      <c r="C33" s="195"/>
    </row>
    <row r="34" spans="1:3" ht="12.75">
      <c r="A34" s="194"/>
      <c r="B34" s="198"/>
      <c r="C34" s="195"/>
    </row>
    <row r="35" spans="1:3" ht="17.25">
      <c r="A35" s="199"/>
      <c r="B35" s="200"/>
      <c r="C35" s="201"/>
    </row>
  </sheetData>
  <sheetProtection/>
  <mergeCells count="2">
    <mergeCell ref="B10:B11"/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28125" style="216" customWidth="1"/>
    <col min="2" max="2" width="18.57421875" style="216" customWidth="1"/>
    <col min="3" max="16384" width="8.8515625" style="216" customWidth="1"/>
  </cols>
  <sheetData>
    <row r="1" s="219" customFormat="1" ht="12.75">
      <c r="B1" s="51" t="s">
        <v>267</v>
      </c>
    </row>
    <row r="2" s="219" customFormat="1" ht="12.75">
      <c r="B2" s="52" t="s">
        <v>266</v>
      </c>
    </row>
    <row r="3" s="219" customFormat="1" ht="12.75">
      <c r="B3" s="52" t="s">
        <v>309</v>
      </c>
    </row>
    <row r="4" s="219" customFormat="1" ht="12.75">
      <c r="B4" s="52" t="s">
        <v>72</v>
      </c>
    </row>
    <row r="5" spans="1:2" s="219" customFormat="1" ht="12.75">
      <c r="A5" s="221"/>
      <c r="B5" s="52" t="s">
        <v>76</v>
      </c>
    </row>
    <row r="6" ht="18">
      <c r="B6" s="79" t="s">
        <v>84</v>
      </c>
    </row>
    <row r="7" ht="18">
      <c r="B7" s="79"/>
    </row>
    <row r="8" spans="1:2" ht="117" customHeight="1">
      <c r="A8" s="334" t="s">
        <v>34</v>
      </c>
      <c r="B8" s="334"/>
    </row>
    <row r="9" ht="18">
      <c r="A9" s="216" t="s">
        <v>162</v>
      </c>
    </row>
    <row r="11" spans="1:2" s="225" customFormat="1" ht="36">
      <c r="A11" s="223" t="s">
        <v>143</v>
      </c>
      <c r="B11" s="224" t="s">
        <v>161</v>
      </c>
    </row>
    <row r="12" spans="1:2" ht="18">
      <c r="A12" s="262" t="s">
        <v>172</v>
      </c>
      <c r="B12" s="263">
        <v>18140.1</v>
      </c>
    </row>
    <row r="13" spans="1:2" ht="18">
      <c r="A13" s="227" t="s">
        <v>173</v>
      </c>
      <c r="B13" s="263">
        <v>2387.4</v>
      </c>
    </row>
    <row r="14" spans="1:2" ht="18">
      <c r="A14" s="230" t="s">
        <v>177</v>
      </c>
      <c r="B14" s="263">
        <f>17453.8+21579.7</f>
        <v>39033.5</v>
      </c>
    </row>
    <row r="15" spans="1:2" ht="18">
      <c r="A15" s="255" t="s">
        <v>179</v>
      </c>
      <c r="B15" s="264">
        <f>SUM(B12:B14)</f>
        <v>59561</v>
      </c>
    </row>
  </sheetData>
  <sheetProtection/>
  <mergeCells count="1">
    <mergeCell ref="A8:B8"/>
  </mergeCells>
  <printOptions horizontalCentered="1"/>
  <pageMargins left="0.984251968503937" right="0.5905511811023623" top="0.5905511811023623" bottom="0.3937007874015748" header="0.31496062992125984" footer="0.31496062992125984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28125" style="216" customWidth="1"/>
    <col min="2" max="2" width="18.57421875" style="216" customWidth="1"/>
    <col min="3" max="16384" width="8.8515625" style="216" customWidth="1"/>
  </cols>
  <sheetData>
    <row r="1" spans="2:3" s="219" customFormat="1" ht="13.5">
      <c r="B1" s="51" t="s">
        <v>267</v>
      </c>
      <c r="C1" s="260"/>
    </row>
    <row r="2" spans="2:3" s="219" customFormat="1" ht="13.5">
      <c r="B2" s="52" t="s">
        <v>266</v>
      </c>
      <c r="C2" s="261"/>
    </row>
    <row r="3" spans="2:3" s="219" customFormat="1" ht="13.5">
      <c r="B3" s="52" t="s">
        <v>309</v>
      </c>
      <c r="C3" s="261"/>
    </row>
    <row r="4" spans="2:3" s="219" customFormat="1" ht="13.5">
      <c r="B4" s="52" t="s">
        <v>72</v>
      </c>
      <c r="C4" s="261"/>
    </row>
    <row r="5" spans="1:2" s="219" customFormat="1" ht="12.75">
      <c r="A5" s="221"/>
      <c r="B5" s="52" t="s">
        <v>76</v>
      </c>
    </row>
    <row r="6" ht="18">
      <c r="B6" s="222" t="s">
        <v>85</v>
      </c>
    </row>
    <row r="7" ht="18">
      <c r="B7" s="222"/>
    </row>
    <row r="8" spans="1:2" ht="77.25" customHeight="1">
      <c r="A8" s="334" t="s">
        <v>35</v>
      </c>
      <c r="B8" s="334"/>
    </row>
    <row r="9" ht="18">
      <c r="A9" s="216" t="s">
        <v>162</v>
      </c>
    </row>
    <row r="11" spans="1:2" s="278" customFormat="1" ht="15">
      <c r="A11" s="276" t="s">
        <v>143</v>
      </c>
      <c r="B11" s="277" t="s">
        <v>161</v>
      </c>
    </row>
    <row r="12" spans="1:2" ht="18">
      <c r="A12" s="230" t="s">
        <v>36</v>
      </c>
      <c r="B12" s="263">
        <v>465</v>
      </c>
    </row>
    <row r="13" spans="1:2" ht="18">
      <c r="A13" s="255" t="s">
        <v>179</v>
      </c>
      <c r="B13" s="264">
        <f>SUM(B12:B12)</f>
        <v>465</v>
      </c>
    </row>
  </sheetData>
  <sheetProtection/>
  <mergeCells count="1">
    <mergeCell ref="A8:B8"/>
  </mergeCells>
  <printOptions horizontalCentered="1"/>
  <pageMargins left="0.984251968503937" right="0.5905511811023623" top="0.5511811023622047" bottom="0.35433070866141736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16384" width="10.140625" style="1" customWidth="1"/>
  </cols>
  <sheetData>
    <row r="1" ht="12.75">
      <c r="C1" s="51" t="s">
        <v>267</v>
      </c>
    </row>
    <row r="2" ht="12.75">
      <c r="C2" s="52" t="s">
        <v>266</v>
      </c>
    </row>
    <row r="3" ht="12.75">
      <c r="C3" s="52" t="s">
        <v>309</v>
      </c>
    </row>
    <row r="4" ht="12.75">
      <c r="C4" s="52" t="s">
        <v>72</v>
      </c>
    </row>
    <row r="5" ht="12.75">
      <c r="C5" s="52" t="s">
        <v>70</v>
      </c>
    </row>
    <row r="6" ht="12.75">
      <c r="C6" s="108" t="s">
        <v>73</v>
      </c>
    </row>
    <row r="8" spans="1:3" ht="39.75" customHeight="1">
      <c r="A8" s="287" t="s">
        <v>128</v>
      </c>
      <c r="B8" s="287"/>
      <c r="C8" s="287"/>
    </row>
    <row r="9" spans="1:3" ht="13.5" thickBot="1">
      <c r="A9" s="3"/>
      <c r="B9" s="4"/>
      <c r="C9" s="5"/>
    </row>
    <row r="10" spans="1:3" ht="12.75">
      <c r="A10" s="6" t="s">
        <v>310</v>
      </c>
      <c r="B10" s="285" t="s">
        <v>311</v>
      </c>
      <c r="C10" s="7" t="s">
        <v>312</v>
      </c>
    </row>
    <row r="11" spans="1:3" ht="13.5" thickBot="1">
      <c r="A11" s="8" t="s">
        <v>313</v>
      </c>
      <c r="B11" s="286"/>
      <c r="C11" s="9" t="s">
        <v>314</v>
      </c>
    </row>
    <row r="12" spans="1:3" ht="16.5">
      <c r="A12" s="10" t="s">
        <v>315</v>
      </c>
      <c r="B12" s="11" t="s">
        <v>316</v>
      </c>
      <c r="C12" s="12">
        <f>C13+C15+C20+C22+C26+C30+C33+C35+C36+C28</f>
        <v>689428.3000000002</v>
      </c>
    </row>
    <row r="13" spans="1:3" ht="16.5" customHeight="1">
      <c r="A13" s="13" t="s">
        <v>317</v>
      </c>
      <c r="B13" s="14" t="s">
        <v>318</v>
      </c>
      <c r="C13" s="15">
        <f>C14</f>
        <v>473111.8</v>
      </c>
    </row>
    <row r="14" spans="1:3" ht="12.75">
      <c r="A14" s="16" t="s">
        <v>319</v>
      </c>
      <c r="B14" s="17" t="s">
        <v>320</v>
      </c>
      <c r="C14" s="18">
        <v>473111.8</v>
      </c>
    </row>
    <row r="15" spans="1:3" ht="12.75">
      <c r="A15" s="13" t="s">
        <v>321</v>
      </c>
      <c r="B15" s="14" t="s">
        <v>322</v>
      </c>
      <c r="C15" s="15">
        <f>C17+C18+C16+C19</f>
        <v>98953.70000000001</v>
      </c>
    </row>
    <row r="16" spans="1:3" ht="12.75">
      <c r="A16" s="16" t="s">
        <v>323</v>
      </c>
      <c r="B16" s="17" t="s">
        <v>324</v>
      </c>
      <c r="C16" s="18">
        <v>58135</v>
      </c>
    </row>
    <row r="17" spans="1:3" ht="12.75">
      <c r="A17" s="16" t="s">
        <v>325</v>
      </c>
      <c r="B17" s="17" t="s">
        <v>326</v>
      </c>
      <c r="C17" s="18">
        <v>40746.8</v>
      </c>
    </row>
    <row r="18" spans="1:3" ht="12.75">
      <c r="A18" s="16" t="s">
        <v>327</v>
      </c>
      <c r="B18" s="17" t="s">
        <v>328</v>
      </c>
      <c r="C18" s="18">
        <v>41.9</v>
      </c>
    </row>
    <row r="19" spans="1:3" ht="12.75">
      <c r="A19" s="16" t="s">
        <v>327</v>
      </c>
      <c r="B19" s="17" t="s">
        <v>100</v>
      </c>
      <c r="C19" s="18">
        <v>30</v>
      </c>
    </row>
    <row r="20" spans="1:3" ht="12.75">
      <c r="A20" s="13" t="s">
        <v>329</v>
      </c>
      <c r="B20" s="14" t="s">
        <v>330</v>
      </c>
      <c r="C20" s="15">
        <f>C21</f>
        <v>5859.8</v>
      </c>
    </row>
    <row r="21" spans="1:3" ht="12.75">
      <c r="A21" s="19" t="s">
        <v>331</v>
      </c>
      <c r="B21" s="17" t="s">
        <v>332</v>
      </c>
      <c r="C21" s="18">
        <v>5859.8</v>
      </c>
    </row>
    <row r="22" spans="1:3" ht="34.5" customHeight="1">
      <c r="A22" s="10" t="s">
        <v>333</v>
      </c>
      <c r="B22" s="20" t="s">
        <v>334</v>
      </c>
      <c r="C22" s="15">
        <f>C23+C24+C25</f>
        <v>47655.799999999996</v>
      </c>
    </row>
    <row r="23" spans="1:3" ht="43.5" customHeight="1">
      <c r="A23" s="16" t="s">
        <v>335</v>
      </c>
      <c r="B23" s="21" t="s">
        <v>336</v>
      </c>
      <c r="C23" s="18">
        <f>39710+7634.1</f>
        <v>47344.1</v>
      </c>
    </row>
    <row r="24" spans="1:3" ht="52.5" customHeight="1">
      <c r="A24" s="16" t="s">
        <v>212</v>
      </c>
      <c r="B24" s="22" t="s">
        <v>213</v>
      </c>
      <c r="C24" s="18">
        <v>205.7</v>
      </c>
    </row>
    <row r="25" spans="1:3" ht="26.25">
      <c r="A25" s="16" t="s">
        <v>214</v>
      </c>
      <c r="B25" s="23" t="s">
        <v>209</v>
      </c>
      <c r="C25" s="24">
        <v>106</v>
      </c>
    </row>
    <row r="26" spans="1:3" ht="15" customHeight="1">
      <c r="A26" s="13" t="s">
        <v>337</v>
      </c>
      <c r="B26" s="14" t="s">
        <v>338</v>
      </c>
      <c r="C26" s="15">
        <f>C27</f>
        <v>3658.8</v>
      </c>
    </row>
    <row r="27" spans="1:3" ht="12.75">
      <c r="A27" s="16" t="s">
        <v>339</v>
      </c>
      <c r="B27" s="17" t="s">
        <v>340</v>
      </c>
      <c r="C27" s="18">
        <v>3658.8</v>
      </c>
    </row>
    <row r="28" spans="1:3" ht="12.75">
      <c r="A28" s="13" t="s">
        <v>341</v>
      </c>
      <c r="B28" s="14" t="s">
        <v>342</v>
      </c>
      <c r="C28" s="15">
        <f>C29</f>
        <v>17500</v>
      </c>
    </row>
    <row r="29" spans="1:3" ht="18" customHeight="1">
      <c r="A29" s="16" t="s">
        <v>343</v>
      </c>
      <c r="B29" s="23" t="s">
        <v>344</v>
      </c>
      <c r="C29" s="18">
        <v>17500</v>
      </c>
    </row>
    <row r="30" spans="1:3" ht="17.25" customHeight="1">
      <c r="A30" s="13" t="s">
        <v>345</v>
      </c>
      <c r="B30" s="14" t="s">
        <v>346</v>
      </c>
      <c r="C30" s="15">
        <f>C31+C32</f>
        <v>34256</v>
      </c>
    </row>
    <row r="31" spans="1:3" ht="39.75" customHeight="1">
      <c r="A31" s="16" t="s">
        <v>347</v>
      </c>
      <c r="B31" s="25" t="s">
        <v>348</v>
      </c>
      <c r="C31" s="18">
        <v>1000</v>
      </c>
    </row>
    <row r="32" spans="1:3" ht="26.25">
      <c r="A32" s="16" t="s">
        <v>349</v>
      </c>
      <c r="B32" s="26" t="s">
        <v>350</v>
      </c>
      <c r="C32" s="18">
        <f>20990+12266</f>
        <v>33256</v>
      </c>
    </row>
    <row r="33" spans="1:3" ht="12.75" hidden="1">
      <c r="A33" s="13" t="s">
        <v>351</v>
      </c>
      <c r="B33" s="14" t="s">
        <v>352</v>
      </c>
      <c r="C33" s="15">
        <f>C34</f>
        <v>0</v>
      </c>
    </row>
    <row r="34" spans="1:3" ht="30.75" customHeight="1" hidden="1">
      <c r="A34" s="16" t="s">
        <v>353</v>
      </c>
      <c r="B34" s="23" t="s">
        <v>354</v>
      </c>
      <c r="C34" s="18"/>
    </row>
    <row r="35" spans="1:3" ht="15" customHeight="1">
      <c r="A35" s="13" t="s">
        <v>355</v>
      </c>
      <c r="B35" s="14" t="s">
        <v>356</v>
      </c>
      <c r="C35" s="15">
        <v>7800</v>
      </c>
    </row>
    <row r="36" spans="1:3" ht="15" customHeight="1">
      <c r="A36" s="13" t="s">
        <v>357</v>
      </c>
      <c r="B36" s="14" t="s">
        <v>358</v>
      </c>
      <c r="C36" s="15">
        <f>C37</f>
        <v>632.4</v>
      </c>
    </row>
    <row r="37" spans="1:3" ht="17.25" customHeight="1">
      <c r="A37" s="16" t="s">
        <v>359</v>
      </c>
      <c r="B37" s="17" t="s">
        <v>360</v>
      </c>
      <c r="C37" s="18">
        <v>632.4</v>
      </c>
    </row>
    <row r="38" spans="1:3" ht="17.25" customHeight="1" thickBot="1">
      <c r="A38" s="13" t="s">
        <v>361</v>
      </c>
      <c r="B38" s="14" t="s">
        <v>362</v>
      </c>
      <c r="C38" s="15">
        <f>'Пр.3  '!C12</f>
        <v>1497625.5000000002</v>
      </c>
    </row>
    <row r="39" spans="1:3" ht="18" thickBot="1">
      <c r="A39" s="27"/>
      <c r="B39" s="28" t="s">
        <v>363</v>
      </c>
      <c r="C39" s="29">
        <f>C12+C38</f>
        <v>2187053.8000000003</v>
      </c>
    </row>
    <row r="41" ht="12.75">
      <c r="C41" s="165"/>
    </row>
    <row r="42" ht="12.75">
      <c r="C42" s="165"/>
    </row>
  </sheetData>
  <sheetProtection/>
  <mergeCells count="2">
    <mergeCell ref="B10:B11"/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4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zoomScale="110" zoomScaleNormal="110" zoomScalePageLayoutView="0" workbookViewId="0" topLeftCell="A1">
      <selection activeCell="A1" sqref="A1"/>
    </sheetView>
  </sheetViews>
  <sheetFormatPr defaultColWidth="97.8515625" defaultRowHeight="15"/>
  <cols>
    <col min="1" max="1" width="22.140625" style="30" bestFit="1" customWidth="1"/>
    <col min="2" max="2" width="97.8515625" style="49" customWidth="1"/>
    <col min="3" max="3" width="15.421875" style="49" customWidth="1"/>
    <col min="4" max="220" width="10.00390625" style="30" customWidth="1"/>
    <col min="221" max="221" width="25.421875" style="30" customWidth="1"/>
    <col min="222" max="16384" width="97.8515625" style="30" customWidth="1"/>
  </cols>
  <sheetData>
    <row r="1" spans="2:3" s="109" customFormat="1" ht="12.75">
      <c r="B1" s="110"/>
      <c r="C1" s="51" t="s">
        <v>267</v>
      </c>
    </row>
    <row r="2" spans="2:3" s="109" customFormat="1" ht="12.75">
      <c r="B2" s="110"/>
      <c r="C2" s="52" t="s">
        <v>266</v>
      </c>
    </row>
    <row r="3" spans="2:3" s="109" customFormat="1" ht="12.75">
      <c r="B3" s="110"/>
      <c r="C3" s="52" t="s">
        <v>309</v>
      </c>
    </row>
    <row r="4" spans="2:3" s="109" customFormat="1" ht="12.75">
      <c r="B4" s="110"/>
      <c r="C4" s="52" t="s">
        <v>72</v>
      </c>
    </row>
    <row r="5" spans="2:3" s="109" customFormat="1" ht="12.75">
      <c r="B5" s="110"/>
      <c r="C5" s="52" t="s">
        <v>70</v>
      </c>
    </row>
    <row r="6" spans="2:3" s="109" customFormat="1" ht="13.5">
      <c r="B6" s="110"/>
      <c r="C6" s="111" t="s">
        <v>74</v>
      </c>
    </row>
    <row r="7" spans="2:3" s="109" customFormat="1" ht="13.5">
      <c r="B7" s="110"/>
      <c r="C7" s="111"/>
    </row>
    <row r="8" spans="2:3" s="109" customFormat="1" ht="14.25">
      <c r="B8" s="110"/>
      <c r="C8" s="112"/>
    </row>
    <row r="9" spans="1:3" ht="37.5" customHeight="1">
      <c r="A9" s="287" t="s">
        <v>2</v>
      </c>
      <c r="B9" s="287"/>
      <c r="C9" s="287"/>
    </row>
    <row r="10" spans="1:3" ht="23.25" customHeight="1" thickBot="1">
      <c r="A10" s="113"/>
      <c r="B10" s="114"/>
      <c r="C10" s="115"/>
    </row>
    <row r="11" spans="1:3" ht="27" thickBot="1">
      <c r="A11" s="31" t="s">
        <v>366</v>
      </c>
      <c r="B11" s="116" t="s">
        <v>311</v>
      </c>
      <c r="C11" s="157" t="s">
        <v>231</v>
      </c>
    </row>
    <row r="12" spans="1:3" ht="33">
      <c r="A12" s="32" t="s">
        <v>367</v>
      </c>
      <c r="B12" s="33" t="s">
        <v>368</v>
      </c>
      <c r="C12" s="34">
        <f>C20+C13+C90+C16</f>
        <v>1497625.5000000002</v>
      </c>
    </row>
    <row r="13" spans="1:3" ht="33">
      <c r="A13" s="13" t="s">
        <v>98</v>
      </c>
      <c r="B13" s="160" t="s">
        <v>97</v>
      </c>
      <c r="C13" s="37">
        <f>C14+C15</f>
        <v>86981.8</v>
      </c>
    </row>
    <row r="14" spans="1:3" ht="12.75">
      <c r="A14" s="35" t="s">
        <v>369</v>
      </c>
      <c r="B14" s="36" t="s">
        <v>370</v>
      </c>
      <c r="C14" s="37">
        <v>65402.1</v>
      </c>
    </row>
    <row r="15" spans="1:3" ht="12.75">
      <c r="A15" s="35" t="s">
        <v>371</v>
      </c>
      <c r="B15" s="36" t="s">
        <v>372</v>
      </c>
      <c r="C15" s="37">
        <v>21579.7</v>
      </c>
    </row>
    <row r="16" spans="1:3" ht="15">
      <c r="A16" s="35" t="s">
        <v>12</v>
      </c>
      <c r="B16" s="38" t="s">
        <v>11</v>
      </c>
      <c r="C16" s="37">
        <f>C17</f>
        <v>277</v>
      </c>
    </row>
    <row r="17" spans="1:3" ht="12.75">
      <c r="A17" s="294" t="s">
        <v>15</v>
      </c>
      <c r="B17" s="40" t="s">
        <v>13</v>
      </c>
      <c r="C17" s="41">
        <f>SUM(C18:C19)</f>
        <v>277</v>
      </c>
    </row>
    <row r="18" spans="1:3" ht="12.75">
      <c r="A18" s="296"/>
      <c r="B18" s="40" t="s">
        <v>14</v>
      </c>
      <c r="C18" s="41">
        <v>155</v>
      </c>
    </row>
    <row r="19" spans="1:3" ht="12.75">
      <c r="A19" s="295"/>
      <c r="B19" s="40" t="s">
        <v>62</v>
      </c>
      <c r="C19" s="41">
        <v>122</v>
      </c>
    </row>
    <row r="20" spans="1:3" ht="15">
      <c r="A20" s="35" t="s">
        <v>373</v>
      </c>
      <c r="B20" s="38" t="s">
        <v>374</v>
      </c>
      <c r="C20" s="37">
        <f>C30+C68+C72+C32+C21+C23++C27+C80+C87+C83+C76+C25</f>
        <v>1361912.1</v>
      </c>
    </row>
    <row r="21" spans="1:3" ht="12.75">
      <c r="A21" s="166" t="s">
        <v>375</v>
      </c>
      <c r="B21" s="40" t="s">
        <v>376</v>
      </c>
      <c r="C21" s="41">
        <v>164451.1</v>
      </c>
    </row>
    <row r="22" spans="1:3" ht="12.75">
      <c r="A22" s="166"/>
      <c r="B22" s="40"/>
      <c r="C22" s="41"/>
    </row>
    <row r="23" spans="1:3" ht="12.75">
      <c r="A23" s="166" t="s">
        <v>377</v>
      </c>
      <c r="B23" s="40" t="s">
        <v>378</v>
      </c>
      <c r="C23" s="41">
        <v>4871.5</v>
      </c>
    </row>
    <row r="24" spans="1:3" ht="12.75">
      <c r="A24" s="166"/>
      <c r="B24" s="40"/>
      <c r="C24" s="41"/>
    </row>
    <row r="25" spans="1:3" ht="26.25">
      <c r="A25" s="166" t="s">
        <v>16</v>
      </c>
      <c r="B25" s="42" t="s">
        <v>17</v>
      </c>
      <c r="C25" s="41">
        <v>691.2</v>
      </c>
    </row>
    <row r="26" spans="1:3" ht="12.75">
      <c r="A26" s="166"/>
      <c r="B26" s="40"/>
      <c r="C26" s="41"/>
    </row>
    <row r="27" spans="1:3" ht="26.25">
      <c r="A27" s="294" t="s">
        <v>379</v>
      </c>
      <c r="B27" s="42" t="s">
        <v>380</v>
      </c>
      <c r="C27" s="41">
        <f>C28</f>
        <v>1541.6</v>
      </c>
    </row>
    <row r="28" spans="1:3" ht="12.75">
      <c r="A28" s="295"/>
      <c r="B28" s="40" t="s">
        <v>93</v>
      </c>
      <c r="C28" s="41">
        <v>1541.6</v>
      </c>
    </row>
    <row r="29" spans="1:3" ht="12.75">
      <c r="A29" s="167"/>
      <c r="B29" s="40"/>
      <c r="C29" s="41"/>
    </row>
    <row r="30" spans="1:3" ht="12.75">
      <c r="A30" s="39" t="s">
        <v>382</v>
      </c>
      <c r="B30" s="40" t="s">
        <v>383</v>
      </c>
      <c r="C30" s="41"/>
    </row>
    <row r="31" spans="1:3" ht="12.75">
      <c r="A31" s="166"/>
      <c r="B31" s="40"/>
      <c r="C31" s="41"/>
    </row>
    <row r="32" spans="1:3" ht="12.75">
      <c r="A32" s="294" t="s">
        <v>384</v>
      </c>
      <c r="B32" s="40" t="s">
        <v>385</v>
      </c>
      <c r="C32" s="41">
        <f>SUM(C33:C66)</f>
        <v>1071688.3</v>
      </c>
    </row>
    <row r="33" spans="1:3" ht="12.75">
      <c r="A33" s="296"/>
      <c r="B33" s="40" t="s">
        <v>88</v>
      </c>
      <c r="C33" s="41">
        <v>209446.2</v>
      </c>
    </row>
    <row r="34" spans="1:3" ht="12.75">
      <c r="A34" s="296"/>
      <c r="B34" s="40" t="s">
        <v>400</v>
      </c>
      <c r="C34" s="41">
        <v>5603.5</v>
      </c>
    </row>
    <row r="35" spans="1:3" ht="12.75">
      <c r="A35" s="296"/>
      <c r="B35" s="154" t="s">
        <v>405</v>
      </c>
      <c r="C35" s="155">
        <v>27744.6</v>
      </c>
    </row>
    <row r="36" spans="1:3" ht="26.25">
      <c r="A36" s="296"/>
      <c r="B36" s="42" t="s">
        <v>408</v>
      </c>
      <c r="C36" s="155">
        <v>2185.5</v>
      </c>
    </row>
    <row r="37" spans="1:3" ht="26.25">
      <c r="A37" s="296"/>
      <c r="B37" s="42" t="s">
        <v>402</v>
      </c>
      <c r="C37" s="41">
        <v>1093.7</v>
      </c>
    </row>
    <row r="38" spans="1:3" ht="26.25">
      <c r="A38" s="296"/>
      <c r="B38" s="42" t="s">
        <v>409</v>
      </c>
      <c r="C38" s="155">
        <v>100</v>
      </c>
    </row>
    <row r="39" spans="1:3" ht="26.25">
      <c r="A39" s="296"/>
      <c r="B39" s="42" t="s">
        <v>404</v>
      </c>
      <c r="C39" s="155">
        <v>292</v>
      </c>
    </row>
    <row r="40" spans="1:3" ht="26.25">
      <c r="A40" s="296"/>
      <c r="B40" s="42" t="s">
        <v>401</v>
      </c>
      <c r="C40" s="155">
        <v>582</v>
      </c>
    </row>
    <row r="41" spans="1:3" ht="26.25">
      <c r="A41" s="296"/>
      <c r="B41" s="42" t="s">
        <v>89</v>
      </c>
      <c r="C41" s="41">
        <v>392315.8</v>
      </c>
    </row>
    <row r="42" spans="1:3" ht="26.25">
      <c r="A42" s="296"/>
      <c r="B42" s="42" t="s">
        <v>403</v>
      </c>
      <c r="C42" s="155">
        <v>2606.7</v>
      </c>
    </row>
    <row r="43" spans="1:3" ht="12.75">
      <c r="A43" s="296"/>
      <c r="B43" s="40" t="s">
        <v>387</v>
      </c>
      <c r="C43" s="41">
        <v>2416.6</v>
      </c>
    </row>
    <row r="44" spans="1:3" ht="12.75">
      <c r="A44" s="296"/>
      <c r="B44" s="40" t="s">
        <v>397</v>
      </c>
      <c r="C44" s="18">
        <v>623.1</v>
      </c>
    </row>
    <row r="45" spans="1:3" ht="12.75">
      <c r="A45" s="296"/>
      <c r="B45" s="40" t="s">
        <v>398</v>
      </c>
      <c r="C45" s="41">
        <v>719.8</v>
      </c>
    </row>
    <row r="46" spans="1:3" ht="26.25">
      <c r="A46" s="296"/>
      <c r="B46" s="42" t="s">
        <v>6</v>
      </c>
      <c r="C46" s="155">
        <v>763</v>
      </c>
    </row>
    <row r="47" spans="1:3" ht="12.75">
      <c r="A47" s="296"/>
      <c r="B47" s="256" t="s">
        <v>18</v>
      </c>
      <c r="C47" s="41">
        <v>1340</v>
      </c>
    </row>
    <row r="48" spans="1:3" ht="12.75">
      <c r="A48" s="296"/>
      <c r="B48" s="154" t="s">
        <v>407</v>
      </c>
      <c r="C48" s="41">
        <v>94353.1</v>
      </c>
    </row>
    <row r="49" spans="1:3" ht="26.25">
      <c r="A49" s="296"/>
      <c r="B49" s="42" t="s">
        <v>396</v>
      </c>
      <c r="C49" s="43">
        <v>862.5</v>
      </c>
    </row>
    <row r="50" spans="1:3" ht="12.75">
      <c r="A50" s="296"/>
      <c r="B50" s="42" t="s">
        <v>132</v>
      </c>
      <c r="C50" s="155">
        <v>6518.3</v>
      </c>
    </row>
    <row r="51" spans="1:3" ht="26.25">
      <c r="A51" s="296"/>
      <c r="B51" s="42" t="s">
        <v>391</v>
      </c>
      <c r="C51" s="41">
        <v>2100.3</v>
      </c>
    </row>
    <row r="52" spans="1:3" ht="12.75">
      <c r="A52" s="296"/>
      <c r="B52" s="42" t="s">
        <v>394</v>
      </c>
      <c r="C52" s="41">
        <v>25356.8</v>
      </c>
    </row>
    <row r="53" spans="1:3" ht="12.75">
      <c r="A53" s="296"/>
      <c r="B53" s="42" t="s">
        <v>19</v>
      </c>
      <c r="C53" s="41">
        <v>4980</v>
      </c>
    </row>
    <row r="54" spans="1:3" ht="26.25">
      <c r="A54" s="296"/>
      <c r="B54" s="42" t="s">
        <v>388</v>
      </c>
      <c r="C54" s="41">
        <v>1612.8</v>
      </c>
    </row>
    <row r="55" spans="1:3" ht="12.75">
      <c r="A55" s="296"/>
      <c r="B55" s="40" t="s">
        <v>392</v>
      </c>
      <c r="C55" s="41">
        <v>1278.8</v>
      </c>
    </row>
    <row r="56" spans="1:3" ht="66">
      <c r="A56" s="296"/>
      <c r="B56" s="44" t="s">
        <v>399</v>
      </c>
      <c r="C56" s="41">
        <v>11.7</v>
      </c>
    </row>
    <row r="57" spans="1:3" ht="26.25">
      <c r="A57" s="296"/>
      <c r="B57" s="42" t="s">
        <v>393</v>
      </c>
      <c r="C57" s="41">
        <v>525</v>
      </c>
    </row>
    <row r="58" spans="1:3" ht="12.75">
      <c r="A58" s="296"/>
      <c r="B58" s="40" t="s">
        <v>389</v>
      </c>
      <c r="C58" s="43">
        <v>87692.4</v>
      </c>
    </row>
    <row r="59" spans="1:3" ht="26.25">
      <c r="A59" s="296"/>
      <c r="B59" s="42" t="s">
        <v>406</v>
      </c>
      <c r="C59" s="155">
        <v>13452.3</v>
      </c>
    </row>
    <row r="60" spans="1:3" ht="12.75">
      <c r="A60" s="296"/>
      <c r="B60" s="40" t="s">
        <v>20</v>
      </c>
      <c r="C60" s="41">
        <v>11644.7</v>
      </c>
    </row>
    <row r="61" spans="1:3" ht="12.75">
      <c r="A61" s="296"/>
      <c r="B61" s="40" t="s">
        <v>390</v>
      </c>
      <c r="C61" s="41">
        <v>22585.4</v>
      </c>
    </row>
    <row r="62" spans="1:3" ht="26.25">
      <c r="A62" s="296"/>
      <c r="B62" s="42" t="s">
        <v>63</v>
      </c>
      <c r="C62" s="41">
        <v>38354.8</v>
      </c>
    </row>
    <row r="63" spans="1:3" ht="26.25">
      <c r="A63" s="296"/>
      <c r="B63" s="42" t="s">
        <v>133</v>
      </c>
      <c r="C63" s="41">
        <v>54000.6</v>
      </c>
    </row>
    <row r="64" spans="1:3" ht="39.75" customHeight="1">
      <c r="A64" s="296"/>
      <c r="B64" s="42" t="s">
        <v>64</v>
      </c>
      <c r="C64" s="41">
        <v>38956.7</v>
      </c>
    </row>
    <row r="65" spans="1:3" ht="12.75">
      <c r="A65" s="296"/>
      <c r="B65" s="40" t="s">
        <v>395</v>
      </c>
      <c r="C65" s="41">
        <v>18986.9</v>
      </c>
    </row>
    <row r="66" spans="1:3" ht="12.75">
      <c r="A66" s="295"/>
      <c r="B66" s="40" t="s">
        <v>386</v>
      </c>
      <c r="C66" s="41">
        <v>582.7</v>
      </c>
    </row>
    <row r="67" spans="1:3" ht="12.75">
      <c r="A67" s="167"/>
      <c r="B67" s="42"/>
      <c r="C67" s="155"/>
    </row>
    <row r="68" spans="1:3" ht="26.25">
      <c r="A68" s="294" t="s">
        <v>410</v>
      </c>
      <c r="B68" s="42" t="s">
        <v>411</v>
      </c>
      <c r="C68" s="41">
        <f>C69+C70</f>
        <v>44049.3</v>
      </c>
    </row>
    <row r="69" spans="1:3" ht="12.75">
      <c r="A69" s="296"/>
      <c r="B69" s="40" t="s">
        <v>412</v>
      </c>
      <c r="C69" s="41">
        <v>30535.1</v>
      </c>
    </row>
    <row r="70" spans="1:3" ht="12.75">
      <c r="A70" s="295"/>
      <c r="B70" s="40" t="s">
        <v>413</v>
      </c>
      <c r="C70" s="156">
        <v>13514.2</v>
      </c>
    </row>
    <row r="71" spans="1:3" ht="12.75">
      <c r="A71" s="167"/>
      <c r="B71" s="40"/>
      <c r="C71" s="156"/>
    </row>
    <row r="72" spans="1:3" ht="49.5" customHeight="1">
      <c r="A72" s="294" t="s">
        <v>414</v>
      </c>
      <c r="B72" s="42" t="s">
        <v>415</v>
      </c>
      <c r="C72" s="41">
        <f>C73+C74</f>
        <v>12765.6</v>
      </c>
    </row>
    <row r="73" spans="1:3" ht="13.5" customHeight="1">
      <c r="A73" s="296"/>
      <c r="B73" s="154" t="s">
        <v>416</v>
      </c>
      <c r="C73" s="155">
        <v>12072</v>
      </c>
    </row>
    <row r="74" spans="1:3" ht="13.5" customHeight="1">
      <c r="A74" s="295"/>
      <c r="B74" s="154" t="s">
        <v>92</v>
      </c>
      <c r="C74" s="155">
        <v>693.6</v>
      </c>
    </row>
    <row r="75" spans="1:3" ht="13.5" customHeight="1">
      <c r="A75" s="167"/>
      <c r="B75" s="158"/>
      <c r="C75" s="155"/>
    </row>
    <row r="76" spans="1:3" ht="39">
      <c r="A76" s="294" t="s">
        <v>94</v>
      </c>
      <c r="B76" s="164" t="s">
        <v>95</v>
      </c>
      <c r="C76" s="155">
        <f>C77+C78</f>
        <v>8327.5</v>
      </c>
    </row>
    <row r="77" spans="1:3" ht="13.5" customHeight="1">
      <c r="A77" s="296"/>
      <c r="B77" s="161" t="s">
        <v>381</v>
      </c>
      <c r="C77" s="155">
        <v>6156.2</v>
      </c>
    </row>
    <row r="78" spans="1:3" ht="13.5" customHeight="1">
      <c r="A78" s="295"/>
      <c r="B78" s="161" t="s">
        <v>93</v>
      </c>
      <c r="C78" s="155">
        <v>2171.3</v>
      </c>
    </row>
    <row r="79" spans="1:3" ht="13.5" customHeight="1">
      <c r="A79" s="167"/>
      <c r="B79" s="158"/>
      <c r="C79" s="155"/>
    </row>
    <row r="80" spans="1:3" ht="26.25">
      <c r="A80" s="294" t="s">
        <v>417</v>
      </c>
      <c r="B80" s="44" t="s">
        <v>418</v>
      </c>
      <c r="C80" s="41">
        <f>C81</f>
        <v>0</v>
      </c>
    </row>
    <row r="81" spans="1:3" ht="12.75">
      <c r="A81" s="296"/>
      <c r="B81" s="161" t="s">
        <v>381</v>
      </c>
      <c r="C81" s="41"/>
    </row>
    <row r="82" spans="1:3" ht="12.75">
      <c r="A82" s="167"/>
      <c r="B82" s="158"/>
      <c r="C82" s="155"/>
    </row>
    <row r="83" spans="1:3" ht="26.25">
      <c r="A83" s="294" t="s">
        <v>90</v>
      </c>
      <c r="B83" s="44" t="s">
        <v>96</v>
      </c>
      <c r="C83" s="41">
        <f>C84+C85</f>
        <v>35495.799999999996</v>
      </c>
    </row>
    <row r="84" spans="1:3" ht="12.75">
      <c r="A84" s="296"/>
      <c r="B84" s="161" t="s">
        <v>381</v>
      </c>
      <c r="C84" s="41">
        <v>33926.6</v>
      </c>
    </row>
    <row r="85" spans="1:3" ht="12.75">
      <c r="A85" s="295"/>
      <c r="B85" s="161" t="s">
        <v>93</v>
      </c>
      <c r="C85" s="41">
        <v>1569.2</v>
      </c>
    </row>
    <row r="86" spans="1:3" ht="12.75">
      <c r="A86" s="167"/>
      <c r="B86" s="158"/>
      <c r="C86" s="155"/>
    </row>
    <row r="87" spans="1:3" ht="39">
      <c r="A87" s="294" t="s">
        <v>232</v>
      </c>
      <c r="B87" s="44" t="s">
        <v>65</v>
      </c>
      <c r="C87" s="41">
        <f>C88+C89</f>
        <v>18030.2</v>
      </c>
    </row>
    <row r="88" spans="1:3" ht="26.25">
      <c r="A88" s="296"/>
      <c r="B88" s="42" t="s">
        <v>21</v>
      </c>
      <c r="C88" s="41">
        <v>1810</v>
      </c>
    </row>
    <row r="89" spans="1:3" ht="26.25">
      <c r="A89" s="295"/>
      <c r="B89" s="42" t="s">
        <v>233</v>
      </c>
      <c r="C89" s="41">
        <v>16220.2</v>
      </c>
    </row>
    <row r="90" spans="1:3" s="204" customFormat="1" ht="12.75">
      <c r="A90" s="13" t="s">
        <v>134</v>
      </c>
      <c r="B90" s="203" t="s">
        <v>135</v>
      </c>
      <c r="C90" s="37">
        <f>C94+C91+C98</f>
        <v>48454.59999999999</v>
      </c>
    </row>
    <row r="91" spans="1:3" ht="26.25">
      <c r="A91" s="288" t="s">
        <v>22</v>
      </c>
      <c r="B91" s="258" t="s">
        <v>23</v>
      </c>
      <c r="C91" s="155">
        <f>C92</f>
        <v>897.2</v>
      </c>
    </row>
    <row r="92" spans="1:3" ht="26.25">
      <c r="A92" s="289"/>
      <c r="B92" s="42" t="s">
        <v>24</v>
      </c>
      <c r="C92" s="155">
        <v>897.2</v>
      </c>
    </row>
    <row r="93" spans="1:3" ht="12.75">
      <c r="A93" s="257"/>
      <c r="B93" s="161"/>
      <c r="C93" s="155"/>
    </row>
    <row r="94" spans="1:3" ht="39">
      <c r="A94" s="291" t="s">
        <v>136</v>
      </c>
      <c r="B94" s="205" t="s">
        <v>137</v>
      </c>
      <c r="C94" s="155">
        <f>C95+C96</f>
        <v>45183.2</v>
      </c>
    </row>
    <row r="95" spans="1:3" ht="12.75">
      <c r="A95" s="292"/>
      <c r="B95" s="205" t="s">
        <v>138</v>
      </c>
      <c r="C95" s="155">
        <f>1890.2+31</f>
        <v>1921.2</v>
      </c>
    </row>
    <row r="96" spans="1:3" ht="12.75">
      <c r="A96" s="293"/>
      <c r="B96" s="205" t="s">
        <v>139</v>
      </c>
      <c r="C96" s="41">
        <v>43262</v>
      </c>
    </row>
    <row r="97" spans="1:3" ht="12.75">
      <c r="A97" s="257"/>
      <c r="B97" s="161"/>
      <c r="C97" s="155"/>
    </row>
    <row r="98" spans="1:3" ht="12.75">
      <c r="A98" s="288" t="s">
        <v>26</v>
      </c>
      <c r="B98" s="161" t="s">
        <v>25</v>
      </c>
      <c r="C98" s="155">
        <f>C99+C100</f>
        <v>2374.2</v>
      </c>
    </row>
    <row r="99" spans="1:3" ht="26.25">
      <c r="A99" s="290"/>
      <c r="B99" s="258" t="s">
        <v>66</v>
      </c>
      <c r="C99" s="155">
        <v>2336</v>
      </c>
    </row>
    <row r="100" spans="1:3" ht="39">
      <c r="A100" s="289"/>
      <c r="B100" s="258" t="s">
        <v>67</v>
      </c>
      <c r="C100" s="155">
        <v>38.2</v>
      </c>
    </row>
    <row r="101" spans="1:3" ht="13.5" thickBot="1">
      <c r="A101" s="45"/>
      <c r="B101" s="46"/>
      <c r="C101" s="47"/>
    </row>
    <row r="102" s="49" customFormat="1" ht="12.75">
      <c r="A102" s="30"/>
    </row>
    <row r="103" spans="1:2" s="49" customFormat="1" ht="12.75">
      <c r="A103" s="30"/>
      <c r="B103" s="48"/>
    </row>
    <row r="104" spans="1:2" s="49" customFormat="1" ht="12.75">
      <c r="A104" s="30"/>
      <c r="B104" s="48"/>
    </row>
    <row r="105" spans="1:3" s="49" customFormat="1" ht="12.75">
      <c r="A105" s="30"/>
      <c r="B105" s="48"/>
      <c r="C105" s="242"/>
    </row>
    <row r="106" spans="1:2" s="49" customFormat="1" ht="12.75">
      <c r="A106" s="30"/>
      <c r="B106" s="48"/>
    </row>
    <row r="107" spans="1:2" s="49" customFormat="1" ht="12.75">
      <c r="A107" s="30"/>
      <c r="B107" s="48"/>
    </row>
    <row r="108" spans="1:2" s="49" customFormat="1" ht="12.75">
      <c r="A108" s="30"/>
      <c r="B108" s="48"/>
    </row>
    <row r="109" spans="1:2" s="49" customFormat="1" ht="12.75">
      <c r="A109" s="30"/>
      <c r="B109" s="48"/>
    </row>
    <row r="110" spans="1:2" s="49" customFormat="1" ht="12.75">
      <c r="A110" s="30"/>
      <c r="B110" s="48"/>
    </row>
    <row r="111" spans="1:2" s="49" customFormat="1" ht="12.75">
      <c r="A111" s="30"/>
      <c r="B111" s="48"/>
    </row>
    <row r="112" spans="2:3" ht="12.75">
      <c r="B112" s="48"/>
      <c r="C112" s="30"/>
    </row>
  </sheetData>
  <sheetProtection/>
  <mergeCells count="13">
    <mergeCell ref="A17:A19"/>
    <mergeCell ref="A87:A89"/>
    <mergeCell ref="A32:A66"/>
    <mergeCell ref="A72:A74"/>
    <mergeCell ref="A68:A70"/>
    <mergeCell ref="A9:C9"/>
    <mergeCell ref="A91:A92"/>
    <mergeCell ref="A98:A100"/>
    <mergeCell ref="A94:A96"/>
    <mergeCell ref="A27:A28"/>
    <mergeCell ref="A83:A85"/>
    <mergeCell ref="A80:A81"/>
    <mergeCell ref="A76:A78"/>
  </mergeCells>
  <printOptions horizontalCentered="1"/>
  <pageMargins left="0.984251968503937" right="0.3937007874015748" top="0.5905511811023623" bottom="0.5905511811023623" header="0" footer="0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5.421875" style="206" customWidth="1"/>
    <col min="2" max="2" width="48.140625" style="206" customWidth="1"/>
    <col min="3" max="3" width="20.421875" style="206" customWidth="1"/>
    <col min="4" max="5" width="25.140625" style="206" customWidth="1"/>
    <col min="6" max="16384" width="10.140625" style="206" customWidth="1"/>
  </cols>
  <sheetData>
    <row r="1" spans="3:5" ht="16.5">
      <c r="C1" s="51"/>
      <c r="E1" s="51" t="s">
        <v>267</v>
      </c>
    </row>
    <row r="2" spans="3:5" ht="16.5">
      <c r="C2" s="52"/>
      <c r="E2" s="52" t="s">
        <v>266</v>
      </c>
    </row>
    <row r="3" spans="3:5" ht="16.5">
      <c r="C3" s="52"/>
      <c r="E3" s="52" t="s">
        <v>309</v>
      </c>
    </row>
    <row r="4" spans="3:5" ht="16.5">
      <c r="C4" s="52"/>
      <c r="E4" s="52" t="s">
        <v>72</v>
      </c>
    </row>
    <row r="5" spans="3:5" ht="16.5">
      <c r="C5" s="52"/>
      <c r="E5" s="52" t="s">
        <v>76</v>
      </c>
    </row>
    <row r="6" spans="3:5" ht="16.5">
      <c r="C6" s="207"/>
      <c r="E6" s="207" t="s">
        <v>75</v>
      </c>
    </row>
    <row r="9" spans="1:5" ht="69.75" customHeight="1">
      <c r="A9" s="297" t="s">
        <v>141</v>
      </c>
      <c r="B9" s="297"/>
      <c r="C9" s="297"/>
      <c r="D9" s="297"/>
      <c r="E9" s="297"/>
    </row>
    <row r="10" spans="3:5" ht="16.5">
      <c r="C10" s="208"/>
      <c r="D10" s="208"/>
      <c r="E10" s="208" t="s">
        <v>142</v>
      </c>
    </row>
    <row r="11" spans="1:5" s="210" customFormat="1" ht="131.25" customHeight="1">
      <c r="A11" s="209" t="s">
        <v>364</v>
      </c>
      <c r="B11" s="209" t="s">
        <v>143</v>
      </c>
      <c r="C11" s="209" t="s">
        <v>215</v>
      </c>
      <c r="D11" s="275" t="s">
        <v>3</v>
      </c>
      <c r="E11" s="259" t="s">
        <v>27</v>
      </c>
    </row>
    <row r="12" spans="1:5" ht="18">
      <c r="A12" s="211">
        <v>1</v>
      </c>
      <c r="B12" s="211" t="s">
        <v>144</v>
      </c>
      <c r="C12" s="212">
        <f>D12+E12</f>
        <v>129</v>
      </c>
      <c r="D12" s="212">
        <v>129</v>
      </c>
      <c r="E12" s="212"/>
    </row>
    <row r="13" spans="1:5" ht="18">
      <c r="A13" s="211">
        <v>2</v>
      </c>
      <c r="B13" s="211" t="s">
        <v>160</v>
      </c>
      <c r="C13" s="212">
        <f aca="true" t="shared" si="0" ref="C13:C23">D13+E13</f>
        <v>127.3</v>
      </c>
      <c r="D13" s="212">
        <v>127.3</v>
      </c>
      <c r="E13" s="212"/>
    </row>
    <row r="14" spans="1:5" ht="18">
      <c r="A14" s="211">
        <v>3</v>
      </c>
      <c r="B14" s="211" t="s">
        <v>145</v>
      </c>
      <c r="C14" s="212">
        <f t="shared" si="0"/>
        <v>193.2</v>
      </c>
      <c r="D14" s="212">
        <v>193.2</v>
      </c>
      <c r="E14" s="212"/>
    </row>
    <row r="15" spans="1:5" ht="18">
      <c r="A15" s="211">
        <v>4</v>
      </c>
      <c r="B15" s="211" t="s">
        <v>146</v>
      </c>
      <c r="C15" s="212">
        <f t="shared" si="0"/>
        <v>184.8</v>
      </c>
      <c r="D15" s="212">
        <v>184.8</v>
      </c>
      <c r="E15" s="212"/>
    </row>
    <row r="16" spans="1:5" ht="18">
      <c r="A16" s="211">
        <v>5</v>
      </c>
      <c r="B16" s="211" t="s">
        <v>147</v>
      </c>
      <c r="C16" s="212">
        <f t="shared" si="0"/>
        <v>207.7</v>
      </c>
      <c r="D16" s="212">
        <v>176.7</v>
      </c>
      <c r="E16" s="212">
        <v>31</v>
      </c>
    </row>
    <row r="17" spans="1:5" ht="18">
      <c r="A17" s="211">
        <v>6</v>
      </c>
      <c r="B17" s="211" t="s">
        <v>148</v>
      </c>
      <c r="C17" s="212">
        <f t="shared" si="0"/>
        <v>246.8</v>
      </c>
      <c r="D17" s="212">
        <v>246.8</v>
      </c>
      <c r="E17" s="212"/>
    </row>
    <row r="18" spans="1:5" ht="18">
      <c r="A18" s="211">
        <v>7</v>
      </c>
      <c r="B18" s="211" t="s">
        <v>149</v>
      </c>
      <c r="C18" s="212">
        <f t="shared" si="0"/>
        <v>193</v>
      </c>
      <c r="D18" s="212">
        <v>193</v>
      </c>
      <c r="E18" s="212"/>
    </row>
    <row r="19" spans="1:5" ht="18">
      <c r="A19" s="211">
        <v>8</v>
      </c>
      <c r="B19" s="211" t="s">
        <v>150</v>
      </c>
      <c r="C19" s="212">
        <f t="shared" si="0"/>
        <v>94.1</v>
      </c>
      <c r="D19" s="212">
        <v>94.1</v>
      </c>
      <c r="E19" s="212"/>
    </row>
    <row r="20" spans="1:5" ht="18">
      <c r="A20" s="211">
        <v>9</v>
      </c>
      <c r="B20" s="211" t="s">
        <v>151</v>
      </c>
      <c r="C20" s="212">
        <f t="shared" si="0"/>
        <v>114</v>
      </c>
      <c r="D20" s="212">
        <v>114</v>
      </c>
      <c r="E20" s="212"/>
    </row>
    <row r="21" spans="1:5" ht="18">
      <c r="A21" s="211">
        <v>10</v>
      </c>
      <c r="B21" s="211" t="s">
        <v>152</v>
      </c>
      <c r="C21" s="212">
        <f t="shared" si="0"/>
        <v>165.4</v>
      </c>
      <c r="D21" s="212">
        <v>165.4</v>
      </c>
      <c r="E21" s="212"/>
    </row>
    <row r="22" spans="1:5" ht="18">
      <c r="A22" s="211">
        <v>11</v>
      </c>
      <c r="B22" s="211" t="s">
        <v>153</v>
      </c>
      <c r="C22" s="212">
        <f t="shared" si="0"/>
        <v>143.2</v>
      </c>
      <c r="D22" s="212">
        <v>143.2</v>
      </c>
      <c r="E22" s="212"/>
    </row>
    <row r="23" spans="1:5" ht="18">
      <c r="A23" s="211">
        <v>12</v>
      </c>
      <c r="B23" s="211" t="s">
        <v>154</v>
      </c>
      <c r="C23" s="212">
        <f t="shared" si="0"/>
        <v>122.7</v>
      </c>
      <c r="D23" s="212">
        <v>122.7</v>
      </c>
      <c r="E23" s="212"/>
    </row>
    <row r="24" spans="1:5" s="215" customFormat="1" ht="28.5" customHeight="1">
      <c r="A24" s="213"/>
      <c r="B24" s="213" t="s">
        <v>155</v>
      </c>
      <c r="C24" s="214">
        <f>SUM(C12:C23)</f>
        <v>1921.2</v>
      </c>
      <c r="D24" s="214">
        <f>SUM(D12:D23)</f>
        <v>1890.2</v>
      </c>
      <c r="E24" s="214">
        <f>SUM(E12:E23)</f>
        <v>31</v>
      </c>
    </row>
  </sheetData>
  <sheetProtection/>
  <mergeCells count="1">
    <mergeCell ref="A9:E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 topLeftCell="A1">
      <selection activeCell="A1" sqref="A1"/>
    </sheetView>
  </sheetViews>
  <sheetFormatPr defaultColWidth="15.00390625" defaultRowHeight="15"/>
  <cols>
    <col min="1" max="1" width="70.421875" style="50" customWidth="1"/>
    <col min="2" max="2" width="15.00390625" style="50" customWidth="1"/>
    <col min="3" max="3" width="18.28125" style="50" customWidth="1"/>
    <col min="4" max="4" width="20.140625" style="66" customWidth="1"/>
    <col min="5" max="234" width="10.00390625" style="50" customWidth="1"/>
    <col min="235" max="235" width="70.421875" style="50" customWidth="1"/>
    <col min="236" max="16384" width="15.00390625" style="50" customWidth="1"/>
  </cols>
  <sheetData>
    <row r="1" ht="12.75">
      <c r="D1" s="51" t="s">
        <v>267</v>
      </c>
    </row>
    <row r="2" ht="12.75">
      <c r="D2" s="52" t="s">
        <v>266</v>
      </c>
    </row>
    <row r="3" ht="12.75">
      <c r="D3" s="52" t="s">
        <v>309</v>
      </c>
    </row>
    <row r="4" ht="12.75">
      <c r="D4" s="52" t="s">
        <v>72</v>
      </c>
    </row>
    <row r="5" ht="12.75">
      <c r="D5" s="52" t="s">
        <v>76</v>
      </c>
    </row>
    <row r="6" ht="12.75">
      <c r="D6" s="52" t="s">
        <v>77</v>
      </c>
    </row>
    <row r="8" spans="1:4" ht="58.5" customHeight="1" thickBot="1">
      <c r="A8" s="300" t="s">
        <v>129</v>
      </c>
      <c r="B8" s="300"/>
      <c r="C8" s="300"/>
      <c r="D8" s="300"/>
    </row>
    <row r="9" spans="1:4" ht="24" customHeight="1" thickBot="1">
      <c r="A9" s="305" t="s">
        <v>428</v>
      </c>
      <c r="B9" s="301" t="s">
        <v>419</v>
      </c>
      <c r="C9" s="302"/>
      <c r="D9" s="298" t="s">
        <v>429</v>
      </c>
    </row>
    <row r="10" spans="1:4" ht="15.75" customHeight="1" thickBot="1">
      <c r="A10" s="306"/>
      <c r="B10" s="67" t="s">
        <v>420</v>
      </c>
      <c r="C10" s="68" t="s">
        <v>421</v>
      </c>
      <c r="D10" s="299"/>
    </row>
    <row r="11" spans="1:4" ht="15.75" thickBot="1">
      <c r="A11" s="97" t="s">
        <v>291</v>
      </c>
      <c r="B11" s="98" t="s">
        <v>290</v>
      </c>
      <c r="C11" s="99"/>
      <c r="D11" s="100">
        <f>D12+D13+D14+D15+D16</f>
        <v>208057.5</v>
      </c>
    </row>
    <row r="12" spans="1:4" ht="45.75" customHeight="1">
      <c r="A12" s="96" t="s">
        <v>263</v>
      </c>
      <c r="B12" s="91"/>
      <c r="C12" s="95" t="s">
        <v>262</v>
      </c>
      <c r="D12" s="93">
        <v>5932.2</v>
      </c>
    </row>
    <row r="13" spans="1:4" ht="44.25" customHeight="1">
      <c r="A13" s="96" t="s">
        <v>238</v>
      </c>
      <c r="B13" s="91"/>
      <c r="C13" s="95" t="s">
        <v>257</v>
      </c>
      <c r="D13" s="93">
        <v>78068.6</v>
      </c>
    </row>
    <row r="14" spans="1:4" ht="27">
      <c r="A14" s="88" t="s">
        <v>261</v>
      </c>
      <c r="B14" s="94"/>
      <c r="C14" s="95" t="s">
        <v>260</v>
      </c>
      <c r="D14" s="93">
        <v>24477.7</v>
      </c>
    </row>
    <row r="15" spans="1:4" ht="13.5">
      <c r="A15" s="90" t="s">
        <v>294</v>
      </c>
      <c r="B15" s="91"/>
      <c r="C15" s="92" t="s">
        <v>287</v>
      </c>
      <c r="D15" s="93">
        <v>13371.7</v>
      </c>
    </row>
    <row r="16" spans="1:4" ht="14.25" thickBot="1">
      <c r="A16" s="59" t="s">
        <v>259</v>
      </c>
      <c r="B16" s="55"/>
      <c r="C16" s="56" t="s">
        <v>258</v>
      </c>
      <c r="D16" s="57">
        <v>86207.3</v>
      </c>
    </row>
    <row r="17" spans="1:4" ht="46.5" customHeight="1" thickBot="1">
      <c r="A17" s="101" t="s">
        <v>296</v>
      </c>
      <c r="B17" s="98" t="s">
        <v>295</v>
      </c>
      <c r="C17" s="99"/>
      <c r="D17" s="102">
        <f>D18</f>
        <v>500</v>
      </c>
    </row>
    <row r="18" spans="1:4" ht="30.75" customHeight="1" thickBot="1">
      <c r="A18" s="88" t="s">
        <v>297</v>
      </c>
      <c r="B18" s="89"/>
      <c r="C18" s="92" t="s">
        <v>278</v>
      </c>
      <c r="D18" s="93">
        <v>500</v>
      </c>
    </row>
    <row r="19" spans="1:4" ht="21.75" customHeight="1" thickBot="1">
      <c r="A19" s="103" t="s">
        <v>299</v>
      </c>
      <c r="B19" s="98" t="s">
        <v>298</v>
      </c>
      <c r="C19" s="99"/>
      <c r="D19" s="102">
        <f>D20+D23+D21+D22</f>
        <v>35654.2</v>
      </c>
    </row>
    <row r="20" spans="1:4" ht="13.5">
      <c r="A20" s="87" t="s">
        <v>249</v>
      </c>
      <c r="B20" s="86"/>
      <c r="C20" s="92" t="s">
        <v>248</v>
      </c>
      <c r="D20" s="93">
        <v>9800</v>
      </c>
    </row>
    <row r="21" spans="1:4" ht="13.5">
      <c r="A21" s="87" t="s">
        <v>255</v>
      </c>
      <c r="B21" s="86"/>
      <c r="C21" s="92" t="s">
        <v>252</v>
      </c>
      <c r="D21" s="93">
        <v>19874.2</v>
      </c>
    </row>
    <row r="22" spans="1:4" ht="13.5">
      <c r="A22" s="87" t="s">
        <v>30</v>
      </c>
      <c r="B22" s="86"/>
      <c r="C22" s="92" t="s">
        <v>31</v>
      </c>
      <c r="D22" s="93">
        <v>1050</v>
      </c>
    </row>
    <row r="23" spans="1:4" ht="14.25" thickBot="1">
      <c r="A23" s="59" t="s">
        <v>251</v>
      </c>
      <c r="B23" s="60"/>
      <c r="C23" s="56" t="s">
        <v>250</v>
      </c>
      <c r="D23" s="57">
        <v>4930</v>
      </c>
    </row>
    <row r="24" spans="1:4" ht="24.75" customHeight="1" thickBot="1">
      <c r="A24" s="103" t="s">
        <v>422</v>
      </c>
      <c r="B24" s="98" t="s">
        <v>289</v>
      </c>
      <c r="C24" s="99"/>
      <c r="D24" s="102">
        <f>D26+D25</f>
        <v>70454.40000000001</v>
      </c>
    </row>
    <row r="25" spans="1:4" ht="13.5">
      <c r="A25" s="87" t="s">
        <v>247</v>
      </c>
      <c r="B25" s="86"/>
      <c r="C25" s="92" t="s">
        <v>246</v>
      </c>
      <c r="D25" s="104">
        <v>60036.3</v>
      </c>
    </row>
    <row r="26" spans="1:4" ht="14.25" thickBot="1">
      <c r="A26" s="87" t="s">
        <v>277</v>
      </c>
      <c r="B26" s="86"/>
      <c r="C26" s="92" t="s">
        <v>276</v>
      </c>
      <c r="D26" s="93">
        <v>10418.1</v>
      </c>
    </row>
    <row r="27" spans="1:4" ht="20.25" customHeight="1" thickBot="1">
      <c r="A27" s="97" t="s">
        <v>423</v>
      </c>
      <c r="B27" s="98" t="s">
        <v>300</v>
      </c>
      <c r="C27" s="99"/>
      <c r="D27" s="102">
        <f>D28+D29+D31+D30</f>
        <v>1160790.4</v>
      </c>
    </row>
    <row r="28" spans="1:4" ht="13.5">
      <c r="A28" s="85" t="s">
        <v>272</v>
      </c>
      <c r="B28" s="86"/>
      <c r="C28" s="95" t="s">
        <v>273</v>
      </c>
      <c r="D28" s="93">
        <v>441567.9</v>
      </c>
    </row>
    <row r="29" spans="1:4" ht="13.5">
      <c r="A29" s="85" t="s">
        <v>243</v>
      </c>
      <c r="B29" s="86"/>
      <c r="C29" s="92" t="s">
        <v>242</v>
      </c>
      <c r="D29" s="93">
        <v>694041.6</v>
      </c>
    </row>
    <row r="30" spans="1:4" ht="13.5">
      <c r="A30" s="84" t="s">
        <v>286</v>
      </c>
      <c r="B30" s="81"/>
      <c r="C30" s="92" t="s">
        <v>285</v>
      </c>
      <c r="D30" s="93">
        <v>350</v>
      </c>
    </row>
    <row r="31" spans="1:4" ht="14.25" thickBot="1">
      <c r="A31" s="58" t="s">
        <v>271</v>
      </c>
      <c r="B31" s="60"/>
      <c r="C31" s="56" t="s">
        <v>270</v>
      </c>
      <c r="D31" s="57">
        <v>24830.9</v>
      </c>
    </row>
    <row r="32" spans="1:4" ht="20.25" customHeight="1" thickBot="1">
      <c r="A32" s="97" t="s">
        <v>306</v>
      </c>
      <c r="B32" s="98" t="s">
        <v>301</v>
      </c>
      <c r="C32" s="99"/>
      <c r="D32" s="102">
        <f>D33</f>
        <v>5471</v>
      </c>
    </row>
    <row r="33" spans="1:4" ht="14.25" thickBot="1">
      <c r="A33" s="58" t="s">
        <v>241</v>
      </c>
      <c r="B33" s="60"/>
      <c r="C33" s="56" t="s">
        <v>240</v>
      </c>
      <c r="D33" s="57">
        <v>5471</v>
      </c>
    </row>
    <row r="34" spans="1:4" ht="20.25" customHeight="1" thickBot="1">
      <c r="A34" s="97" t="s">
        <v>292</v>
      </c>
      <c r="B34" s="98" t="s">
        <v>293</v>
      </c>
      <c r="C34" s="99"/>
      <c r="D34" s="102">
        <f>D35+D36+D37+D38+D39</f>
        <v>662124.7</v>
      </c>
    </row>
    <row r="35" spans="1:4" ht="15">
      <c r="A35" s="90" t="s">
        <v>256</v>
      </c>
      <c r="B35" s="53"/>
      <c r="C35" s="95" t="s">
        <v>288</v>
      </c>
      <c r="D35" s="105">
        <v>8192</v>
      </c>
    </row>
    <row r="36" spans="1:4" ht="13.5">
      <c r="A36" s="80" t="s">
        <v>254</v>
      </c>
      <c r="B36" s="81"/>
      <c r="C36" s="63" t="s">
        <v>253</v>
      </c>
      <c r="D36" s="82">
        <v>88122</v>
      </c>
    </row>
    <row r="37" spans="1:4" ht="13.5">
      <c r="A37" s="80" t="s">
        <v>280</v>
      </c>
      <c r="B37" s="81"/>
      <c r="C37" s="63" t="s">
        <v>279</v>
      </c>
      <c r="D37" s="82">
        <v>437102.7</v>
      </c>
    </row>
    <row r="38" spans="1:4" ht="13.5">
      <c r="A38" s="83" t="s">
        <v>274</v>
      </c>
      <c r="B38" s="81"/>
      <c r="C38" s="63" t="s">
        <v>275</v>
      </c>
      <c r="D38" s="82">
        <v>104803.4</v>
      </c>
    </row>
    <row r="39" spans="1:4" ht="14.25" thickBot="1">
      <c r="A39" s="58" t="s">
        <v>269</v>
      </c>
      <c r="B39" s="61"/>
      <c r="C39" s="56" t="s">
        <v>268</v>
      </c>
      <c r="D39" s="62">
        <v>23904.6</v>
      </c>
    </row>
    <row r="40" spans="1:4" ht="15.75" thickBot="1">
      <c r="A40" s="97" t="s">
        <v>307</v>
      </c>
      <c r="B40" s="98" t="s">
        <v>302</v>
      </c>
      <c r="C40" s="106"/>
      <c r="D40" s="100">
        <f>D41</f>
        <v>3291</v>
      </c>
    </row>
    <row r="41" spans="1:4" ht="14.25" thickBot="1">
      <c r="A41" s="58" t="s">
        <v>245</v>
      </c>
      <c r="B41" s="60"/>
      <c r="C41" s="56" t="s">
        <v>244</v>
      </c>
      <c r="D41" s="57">
        <v>3291</v>
      </c>
    </row>
    <row r="42" spans="1:4" ht="15.75" thickBot="1">
      <c r="A42" s="97" t="s">
        <v>308</v>
      </c>
      <c r="B42" s="98" t="s">
        <v>303</v>
      </c>
      <c r="C42" s="106"/>
      <c r="D42" s="100">
        <f>D43+D44</f>
        <v>988</v>
      </c>
    </row>
    <row r="43" spans="1:4" ht="13.5">
      <c r="A43" s="90" t="s">
        <v>283</v>
      </c>
      <c r="B43" s="86"/>
      <c r="C43" s="95" t="s">
        <v>282</v>
      </c>
      <c r="D43" s="93">
        <v>520</v>
      </c>
    </row>
    <row r="44" spans="1:4" ht="14.25" thickBot="1">
      <c r="A44" s="58" t="s">
        <v>284</v>
      </c>
      <c r="B44" s="60"/>
      <c r="C44" s="56" t="s">
        <v>281</v>
      </c>
      <c r="D44" s="57">
        <v>468</v>
      </c>
    </row>
    <row r="45" spans="1:4" ht="15.75" thickBot="1">
      <c r="A45" s="97" t="s">
        <v>234</v>
      </c>
      <c r="B45" s="98" t="s">
        <v>235</v>
      </c>
      <c r="C45" s="106"/>
      <c r="D45" s="100">
        <f>D46</f>
        <v>544.5</v>
      </c>
    </row>
    <row r="46" spans="1:4" ht="14.25" thickBot="1">
      <c r="A46" s="54" t="s">
        <v>236</v>
      </c>
      <c r="B46" s="60"/>
      <c r="C46" s="56" t="s">
        <v>237</v>
      </c>
      <c r="D46" s="57">
        <v>544.5</v>
      </c>
    </row>
    <row r="47" spans="1:4" ht="31.5" thickBot="1">
      <c r="A47" s="107" t="s">
        <v>430</v>
      </c>
      <c r="B47" s="98" t="s">
        <v>304</v>
      </c>
      <c r="C47" s="106"/>
      <c r="D47" s="100">
        <f>D48+D49</f>
        <v>145178.7</v>
      </c>
    </row>
    <row r="48" spans="1:4" ht="27">
      <c r="A48" s="54" t="s">
        <v>424</v>
      </c>
      <c r="B48" s="61"/>
      <c r="C48" s="56" t="s">
        <v>305</v>
      </c>
      <c r="D48" s="62">
        <v>125278.6</v>
      </c>
    </row>
    <row r="49" spans="1:4" ht="14.25" thickBot="1">
      <c r="A49" s="80" t="s">
        <v>28</v>
      </c>
      <c r="B49" s="81"/>
      <c r="C49" s="63" t="s">
        <v>29</v>
      </c>
      <c r="D49" s="82">
        <v>19900.1</v>
      </c>
    </row>
    <row r="50" spans="1:4" ht="18" thickBot="1">
      <c r="A50" s="303" t="s">
        <v>239</v>
      </c>
      <c r="B50" s="304"/>
      <c r="C50" s="304"/>
      <c r="D50" s="64">
        <f>D47+D45+D42+D40+D34+D32+D27+D24+D19+D17+D11</f>
        <v>2293054.3999999994</v>
      </c>
    </row>
    <row r="51" spans="2:3" ht="12.75">
      <c r="B51" s="65"/>
      <c r="C51" s="65"/>
    </row>
  </sheetData>
  <sheetProtection/>
  <mergeCells count="5">
    <mergeCell ref="D9:D10"/>
    <mergeCell ref="A8:D8"/>
    <mergeCell ref="B9:C9"/>
    <mergeCell ref="A50:C50"/>
    <mergeCell ref="A9:A10"/>
  </mergeCells>
  <printOptions horizontalCentered="1"/>
  <pageMargins left="0.984251968503937" right="0.3937007874015748" top="0.5905511811023623" bottom="0.5905511811023623" header="0.31496062992125984" footer="0.31496062992125984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0" zoomScaleNormal="80" zoomScalePageLayoutView="0" workbookViewId="0" topLeftCell="A1">
      <selection activeCell="A1" sqref="A1"/>
    </sheetView>
  </sheetViews>
  <sheetFormatPr defaultColWidth="10.140625" defaultRowHeight="15"/>
  <cols>
    <col min="1" max="1" width="3.8515625" style="117" customWidth="1"/>
    <col min="2" max="2" width="50.28125" style="123" customWidth="1"/>
    <col min="3" max="3" width="8.28125" style="126" customWidth="1"/>
    <col min="4" max="6" width="16.28125" style="153" customWidth="1"/>
    <col min="7" max="7" width="47.28125" style="123" customWidth="1"/>
    <col min="8" max="16384" width="10.140625" style="126" customWidth="1"/>
  </cols>
  <sheetData>
    <row r="1" spans="1:7" s="122" customFormat="1" ht="14.25">
      <c r="A1" s="118"/>
      <c r="B1" s="119"/>
      <c r="C1" s="110"/>
      <c r="D1" s="120"/>
      <c r="E1" s="120"/>
      <c r="F1" s="120"/>
      <c r="G1" s="51" t="s">
        <v>267</v>
      </c>
    </row>
    <row r="2" spans="1:7" s="122" customFormat="1" ht="14.25">
      <c r="A2" s="118"/>
      <c r="B2" s="119"/>
      <c r="C2" s="110"/>
      <c r="D2" s="120"/>
      <c r="E2" s="120"/>
      <c r="F2" s="120"/>
      <c r="G2" s="52" t="s">
        <v>266</v>
      </c>
    </row>
    <row r="3" spans="1:7" s="122" customFormat="1" ht="14.25">
      <c r="A3" s="118"/>
      <c r="B3" s="119"/>
      <c r="C3" s="110"/>
      <c r="D3" s="120"/>
      <c r="E3" s="120"/>
      <c r="F3" s="120"/>
      <c r="G3" s="52" t="s">
        <v>309</v>
      </c>
    </row>
    <row r="4" spans="1:7" s="122" customFormat="1" ht="14.25">
      <c r="A4" s="118"/>
      <c r="B4" s="119"/>
      <c r="C4" s="110"/>
      <c r="D4" s="120"/>
      <c r="E4" s="120"/>
      <c r="F4" s="120"/>
      <c r="G4" s="52" t="s">
        <v>72</v>
      </c>
    </row>
    <row r="5" spans="1:7" s="122" customFormat="1" ht="14.25">
      <c r="A5" s="118"/>
      <c r="B5" s="119"/>
      <c r="C5" s="110"/>
      <c r="D5" s="120"/>
      <c r="E5" s="120"/>
      <c r="F5" s="120"/>
      <c r="G5" s="52" t="s">
        <v>76</v>
      </c>
    </row>
    <row r="6" spans="1:7" s="122" customFormat="1" ht="14.25">
      <c r="A6" s="118"/>
      <c r="B6" s="119"/>
      <c r="C6" s="110"/>
      <c r="D6" s="120"/>
      <c r="E6" s="120"/>
      <c r="F6" s="120"/>
      <c r="G6" s="121" t="s">
        <v>78</v>
      </c>
    </row>
    <row r="7" spans="3:7" ht="12.75">
      <c r="C7" s="124"/>
      <c r="D7" s="125"/>
      <c r="E7" s="125"/>
      <c r="F7" s="125"/>
      <c r="G7" s="124"/>
    </row>
    <row r="8" spans="1:7" ht="38.25" customHeight="1">
      <c r="A8" s="323" t="s">
        <v>79</v>
      </c>
      <c r="B8" s="323"/>
      <c r="C8" s="323"/>
      <c r="D8" s="323"/>
      <c r="E8" s="323"/>
      <c r="F8" s="323"/>
      <c r="G8" s="323"/>
    </row>
    <row r="9" spans="1:7" ht="12.75">
      <c r="A9" s="127"/>
      <c r="B9" s="128"/>
      <c r="C9" s="128"/>
      <c r="D9" s="325"/>
      <c r="E9" s="325"/>
      <c r="F9" s="325"/>
      <c r="G9" s="129" t="s">
        <v>314</v>
      </c>
    </row>
    <row r="10" spans="1:7" s="131" customFormat="1" ht="15" customHeight="1">
      <c r="A10" s="324" t="s">
        <v>364</v>
      </c>
      <c r="B10" s="324" t="s">
        <v>216</v>
      </c>
      <c r="C10" s="324" t="s">
        <v>217</v>
      </c>
      <c r="D10" s="310" t="s">
        <v>130</v>
      </c>
      <c r="E10" s="311" t="s">
        <v>218</v>
      </c>
      <c r="F10" s="312"/>
      <c r="G10" s="324" t="s">
        <v>131</v>
      </c>
    </row>
    <row r="11" spans="1:7" s="131" customFormat="1" ht="30.75">
      <c r="A11" s="324"/>
      <c r="B11" s="324"/>
      <c r="C11" s="324"/>
      <c r="D11" s="310"/>
      <c r="E11" s="130" t="s">
        <v>219</v>
      </c>
      <c r="F11" s="130" t="s">
        <v>220</v>
      </c>
      <c r="G11" s="324"/>
    </row>
    <row r="12" spans="1:7" s="132" customFormat="1" ht="17.25">
      <c r="A12" s="322"/>
      <c r="B12" s="322"/>
      <c r="C12" s="322"/>
      <c r="D12" s="322"/>
      <c r="E12" s="322"/>
      <c r="F12" s="322"/>
      <c r="G12" s="322"/>
    </row>
    <row r="13" spans="1:7" s="133" customFormat="1" ht="17.25">
      <c r="A13" s="319" t="s">
        <v>221</v>
      </c>
      <c r="B13" s="320"/>
      <c r="C13" s="320"/>
      <c r="D13" s="320"/>
      <c r="E13" s="320"/>
      <c r="F13" s="320"/>
      <c r="G13" s="321"/>
    </row>
    <row r="14" spans="1:7" s="133" customFormat="1" ht="17.25" customHeight="1">
      <c r="A14" s="319" t="s">
        <v>37</v>
      </c>
      <c r="B14" s="320"/>
      <c r="C14" s="320"/>
      <c r="D14" s="320"/>
      <c r="E14" s="320"/>
      <c r="F14" s="320"/>
      <c r="G14" s="321"/>
    </row>
    <row r="15" spans="1:7" ht="45.75" customHeight="1">
      <c r="A15" s="134">
        <v>1</v>
      </c>
      <c r="B15" s="135" t="s">
        <v>38</v>
      </c>
      <c r="C15" s="143">
        <v>2014</v>
      </c>
      <c r="D15" s="136">
        <f>E15+F15</f>
        <v>400</v>
      </c>
      <c r="E15" s="136">
        <v>400</v>
      </c>
      <c r="F15" s="136"/>
      <c r="G15" s="266" t="s">
        <v>42</v>
      </c>
    </row>
    <row r="16" spans="1:7" ht="62.25">
      <c r="A16" s="134">
        <v>2</v>
      </c>
      <c r="B16" s="135" t="s">
        <v>39</v>
      </c>
      <c r="C16" s="143">
        <v>2014</v>
      </c>
      <c r="D16" s="136">
        <f>E16+F16</f>
        <v>370.3</v>
      </c>
      <c r="E16" s="136">
        <v>370.3</v>
      </c>
      <c r="F16" s="136"/>
      <c r="G16" s="139" t="s">
        <v>43</v>
      </c>
    </row>
    <row r="17" spans="1:7" ht="33" customHeight="1">
      <c r="A17" s="134">
        <v>3</v>
      </c>
      <c r="B17" s="135" t="s">
        <v>40</v>
      </c>
      <c r="C17" s="143">
        <v>2014</v>
      </c>
      <c r="D17" s="136">
        <f>E17+F17</f>
        <v>95.4</v>
      </c>
      <c r="E17" s="136">
        <v>95.4</v>
      </c>
      <c r="F17" s="136"/>
      <c r="G17" s="139" t="s">
        <v>41</v>
      </c>
    </row>
    <row r="18" spans="1:7" ht="15">
      <c r="A18" s="134"/>
      <c r="B18" s="141" t="s">
        <v>229</v>
      </c>
      <c r="C18" s="147"/>
      <c r="D18" s="162">
        <f>D17+D16+D15</f>
        <v>865.7</v>
      </c>
      <c r="E18" s="162">
        <f>E17+E16+E15</f>
        <v>865.7</v>
      </c>
      <c r="F18" s="162">
        <f>F17+F16+F15</f>
        <v>0</v>
      </c>
      <c r="G18" s="142"/>
    </row>
    <row r="19" spans="1:7" s="133" customFormat="1" ht="18">
      <c r="A19" s="313" t="s">
        <v>223</v>
      </c>
      <c r="B19" s="314"/>
      <c r="C19" s="314"/>
      <c r="D19" s="314"/>
      <c r="E19" s="314"/>
      <c r="F19" s="314"/>
      <c r="G19" s="315"/>
    </row>
    <row r="20" spans="1:7" ht="30.75">
      <c r="A20" s="134">
        <v>4</v>
      </c>
      <c r="B20" s="135" t="s">
        <v>99</v>
      </c>
      <c r="C20" s="143" t="s">
        <v>157</v>
      </c>
      <c r="D20" s="136">
        <f>E20+F20</f>
        <v>39374.6</v>
      </c>
      <c r="E20" s="136">
        <v>39374.6</v>
      </c>
      <c r="F20" s="136"/>
      <c r="G20" s="139" t="s">
        <v>224</v>
      </c>
    </row>
    <row r="21" spans="1:7" ht="30.75">
      <c r="A21" s="134">
        <v>5</v>
      </c>
      <c r="B21" s="135" t="s">
        <v>44</v>
      </c>
      <c r="C21" s="143">
        <v>2014</v>
      </c>
      <c r="D21" s="136">
        <f>E21+F21</f>
        <v>50</v>
      </c>
      <c r="E21" s="136">
        <v>50</v>
      </c>
      <c r="F21" s="136"/>
      <c r="G21" s="139" t="s">
        <v>45</v>
      </c>
    </row>
    <row r="22" spans="1:7" ht="15">
      <c r="A22" s="134"/>
      <c r="B22" s="141" t="s">
        <v>222</v>
      </c>
      <c r="C22" s="147"/>
      <c r="D22" s="162">
        <f>SUM(D20:D21)</f>
        <v>39424.6</v>
      </c>
      <c r="E22" s="162">
        <f>SUM(E20:E21)</f>
        <v>39424.6</v>
      </c>
      <c r="F22" s="162">
        <f>SUM(F20:F21)</f>
        <v>0</v>
      </c>
      <c r="G22" s="142"/>
    </row>
    <row r="23" spans="1:7" ht="18">
      <c r="A23" s="313" t="s">
        <v>225</v>
      </c>
      <c r="B23" s="314"/>
      <c r="C23" s="314"/>
      <c r="D23" s="314"/>
      <c r="E23" s="314"/>
      <c r="F23" s="314"/>
      <c r="G23" s="315"/>
    </row>
    <row r="24" spans="1:7" ht="30.75">
      <c r="A24" s="134">
        <v>6</v>
      </c>
      <c r="B24" s="140" t="s">
        <v>156</v>
      </c>
      <c r="C24" s="143">
        <v>2015</v>
      </c>
      <c r="D24" s="143">
        <f>E24+F24</f>
        <v>500</v>
      </c>
      <c r="E24" s="143">
        <v>500</v>
      </c>
      <c r="F24" s="143"/>
      <c r="G24" s="139" t="s">
        <v>158</v>
      </c>
    </row>
    <row r="25" spans="1:7" ht="30.75">
      <c r="A25" s="134">
        <v>7</v>
      </c>
      <c r="B25" s="267" t="s">
        <v>46</v>
      </c>
      <c r="C25" s="143">
        <v>2014</v>
      </c>
      <c r="D25" s="143">
        <f>E25+F25</f>
        <v>300</v>
      </c>
      <c r="E25" s="143">
        <v>300</v>
      </c>
      <c r="F25" s="143"/>
      <c r="G25" s="268" t="s">
        <v>48</v>
      </c>
    </row>
    <row r="26" spans="1:7" ht="30.75">
      <c r="A26" s="134">
        <v>8</v>
      </c>
      <c r="B26" s="267" t="s">
        <v>47</v>
      </c>
      <c r="C26" s="143">
        <v>2014</v>
      </c>
      <c r="D26" s="143">
        <f>E26+F26</f>
        <v>188.1</v>
      </c>
      <c r="E26" s="143">
        <v>188.1</v>
      </c>
      <c r="F26" s="143"/>
      <c r="G26" s="268" t="s">
        <v>48</v>
      </c>
    </row>
    <row r="27" spans="1:7" ht="15">
      <c r="A27" s="134"/>
      <c r="B27" s="137" t="s">
        <v>222</v>
      </c>
      <c r="C27" s="143"/>
      <c r="D27" s="138">
        <f>SUM(D24:D26)</f>
        <v>988.1</v>
      </c>
      <c r="E27" s="138">
        <f>SUM(E24:E26)</f>
        <v>988.1</v>
      </c>
      <c r="F27" s="138">
        <f>SUM(F24:F26)</f>
        <v>0</v>
      </c>
      <c r="G27" s="139"/>
    </row>
    <row r="28" spans="1:7" ht="15">
      <c r="A28" s="144"/>
      <c r="B28" s="145" t="s">
        <v>226</v>
      </c>
      <c r="C28" s="217"/>
      <c r="D28" s="163">
        <f>D27+D22+D18</f>
        <v>41278.399999999994</v>
      </c>
      <c r="E28" s="163">
        <f>E27+E22+E18</f>
        <v>41278.399999999994</v>
      </c>
      <c r="F28" s="163">
        <f>F27+F22+F18</f>
        <v>0</v>
      </c>
      <c r="G28" s="146"/>
    </row>
    <row r="29" spans="1:7" s="133" customFormat="1" ht="17.25">
      <c r="A29" s="319" t="s">
        <v>207</v>
      </c>
      <c r="B29" s="320"/>
      <c r="C29" s="320"/>
      <c r="D29" s="320"/>
      <c r="E29" s="320"/>
      <c r="F29" s="320"/>
      <c r="G29" s="321"/>
    </row>
    <row r="30" spans="1:7" s="133" customFormat="1" ht="42" customHeight="1">
      <c r="A30" s="313" t="s">
        <v>227</v>
      </c>
      <c r="B30" s="314"/>
      <c r="C30" s="314"/>
      <c r="D30" s="314"/>
      <c r="E30" s="314"/>
      <c r="F30" s="314"/>
      <c r="G30" s="315"/>
    </row>
    <row r="31" spans="1:7" ht="30.75">
      <c r="A31" s="134">
        <v>9</v>
      </c>
      <c r="B31" s="140" t="s">
        <v>228</v>
      </c>
      <c r="C31" s="143">
        <v>2015</v>
      </c>
      <c r="D31" s="143">
        <f>E31+F31</f>
        <v>600</v>
      </c>
      <c r="E31" s="143">
        <v>600</v>
      </c>
      <c r="F31" s="143"/>
      <c r="G31" s="139" t="s">
        <v>159</v>
      </c>
    </row>
    <row r="32" spans="1:7" ht="48.75" customHeight="1">
      <c r="A32" s="134">
        <v>10</v>
      </c>
      <c r="B32" s="269" t="s">
        <v>49</v>
      </c>
      <c r="C32" s="143">
        <v>2014</v>
      </c>
      <c r="D32" s="143">
        <f>E32+F32</f>
        <v>174.2</v>
      </c>
      <c r="E32" s="143">
        <v>174.2</v>
      </c>
      <c r="F32" s="143"/>
      <c r="G32" s="268" t="s">
        <v>51</v>
      </c>
    </row>
    <row r="33" spans="1:7" ht="30.75">
      <c r="A33" s="134">
        <v>11</v>
      </c>
      <c r="B33" s="268" t="s">
        <v>50</v>
      </c>
      <c r="C33" s="143">
        <v>2014</v>
      </c>
      <c r="D33" s="143">
        <f>E33+F33</f>
        <v>760.9</v>
      </c>
      <c r="E33" s="143">
        <v>760.9</v>
      </c>
      <c r="F33" s="143"/>
      <c r="G33" s="268" t="s">
        <v>52</v>
      </c>
    </row>
    <row r="34" spans="1:7" ht="15">
      <c r="A34" s="134"/>
      <c r="B34" s="141" t="s">
        <v>229</v>
      </c>
      <c r="C34" s="143"/>
      <c r="D34" s="147">
        <f>SUM(D31:D33)</f>
        <v>1535.1</v>
      </c>
      <c r="E34" s="147">
        <f>SUM(E31:E33)</f>
        <v>1535.1</v>
      </c>
      <c r="F34" s="147">
        <f>SUM(F31:F33)</f>
        <v>0</v>
      </c>
      <c r="G34" s="139"/>
    </row>
    <row r="35" spans="1:7" ht="15">
      <c r="A35" s="134"/>
      <c r="B35" s="141" t="s">
        <v>226</v>
      </c>
      <c r="C35" s="143"/>
      <c r="D35" s="271">
        <f>D34</f>
        <v>1535.1</v>
      </c>
      <c r="E35" s="271">
        <f>E34</f>
        <v>1535.1</v>
      </c>
      <c r="F35" s="271">
        <f>F34</f>
        <v>0</v>
      </c>
      <c r="G35" s="139"/>
    </row>
    <row r="36" spans="1:7" ht="33.75" customHeight="1">
      <c r="A36" s="316" t="s">
        <v>56</v>
      </c>
      <c r="B36" s="317"/>
      <c r="C36" s="317"/>
      <c r="D36" s="317"/>
      <c r="E36" s="317"/>
      <c r="F36" s="317"/>
      <c r="G36" s="318"/>
    </row>
    <row r="37" spans="1:7" ht="18">
      <c r="A37" s="307" t="s">
        <v>57</v>
      </c>
      <c r="B37" s="308"/>
      <c r="C37" s="308"/>
      <c r="D37" s="308"/>
      <c r="E37" s="308"/>
      <c r="F37" s="308"/>
      <c r="G37" s="309"/>
    </row>
    <row r="38" spans="1:7" ht="46.5">
      <c r="A38" s="266">
        <v>12</v>
      </c>
      <c r="B38" s="267" t="s">
        <v>58</v>
      </c>
      <c r="C38" s="143">
        <v>2014</v>
      </c>
      <c r="D38" s="274">
        <f>E38+F38</f>
        <v>288.8</v>
      </c>
      <c r="E38" s="143">
        <v>288.8</v>
      </c>
      <c r="F38" s="143">
        <v>0</v>
      </c>
      <c r="G38" s="268" t="s">
        <v>59</v>
      </c>
    </row>
    <row r="39" spans="1:7" ht="15">
      <c r="A39" s="266"/>
      <c r="B39" s="270" t="s">
        <v>61</v>
      </c>
      <c r="C39" s="143"/>
      <c r="D39" s="147">
        <f>SUM(D38:D38)</f>
        <v>288.8</v>
      </c>
      <c r="E39" s="147">
        <f>SUM(E38:E38)</f>
        <v>288.8</v>
      </c>
      <c r="F39" s="147">
        <f>SUM(F38:F38)</f>
        <v>0</v>
      </c>
      <c r="G39" s="265"/>
    </row>
    <row r="40" spans="1:7" ht="33.75" customHeight="1">
      <c r="A40" s="316" t="s">
        <v>431</v>
      </c>
      <c r="B40" s="317"/>
      <c r="C40" s="317"/>
      <c r="D40" s="317"/>
      <c r="E40" s="317"/>
      <c r="F40" s="317"/>
      <c r="G40" s="318"/>
    </row>
    <row r="41" spans="1:7" ht="18">
      <c r="A41" s="307" t="s">
        <v>60</v>
      </c>
      <c r="B41" s="308"/>
      <c r="C41" s="308"/>
      <c r="D41" s="308"/>
      <c r="E41" s="308"/>
      <c r="F41" s="308"/>
      <c r="G41" s="309"/>
    </row>
    <row r="42" spans="1:7" s="273" customFormat="1" ht="78">
      <c r="A42" s="134">
        <v>13</v>
      </c>
      <c r="B42" s="268" t="s">
        <v>53</v>
      </c>
      <c r="C42" s="143" t="s">
        <v>157</v>
      </c>
      <c r="D42" s="272">
        <f>E42+F42</f>
        <v>200</v>
      </c>
      <c r="E42" s="272">
        <v>200</v>
      </c>
      <c r="F42" s="272"/>
      <c r="G42" s="268" t="s">
        <v>69</v>
      </c>
    </row>
    <row r="43" spans="1:7" s="273" customFormat="1" ht="93">
      <c r="A43" s="134">
        <v>14</v>
      </c>
      <c r="B43" s="268" t="s">
        <v>54</v>
      </c>
      <c r="C43" s="143" t="s">
        <v>157</v>
      </c>
      <c r="D43" s="272">
        <f>E43+F43</f>
        <v>850</v>
      </c>
      <c r="E43" s="272">
        <v>850</v>
      </c>
      <c r="F43" s="272"/>
      <c r="G43" s="268" t="s">
        <v>55</v>
      </c>
    </row>
    <row r="44" spans="1:7" ht="15">
      <c r="A44" s="266"/>
      <c r="B44" s="270" t="s">
        <v>61</v>
      </c>
      <c r="C44" s="143"/>
      <c r="D44" s="271">
        <f>SUM(D42:D43)</f>
        <v>1050</v>
      </c>
      <c r="E44" s="271">
        <f>SUM(E42:E43)</f>
        <v>1050</v>
      </c>
      <c r="F44" s="271">
        <f>SUM(F42:F43)</f>
        <v>0</v>
      </c>
      <c r="G44" s="265"/>
    </row>
    <row r="45" spans="1:7" ht="15">
      <c r="A45" s="148"/>
      <c r="B45" s="149" t="s">
        <v>230</v>
      </c>
      <c r="C45" s="218"/>
      <c r="D45" s="150">
        <f>D35+D28+D44+D39</f>
        <v>44152.299999999996</v>
      </c>
      <c r="E45" s="150">
        <f>E35+E28+E44+E39</f>
        <v>44152.299999999996</v>
      </c>
      <c r="F45" s="150">
        <f>F35+F28+F44+F39</f>
        <v>0</v>
      </c>
      <c r="G45" s="159"/>
    </row>
    <row r="48" spans="2:6" ht="15">
      <c r="B48" s="151"/>
      <c r="C48" s="151"/>
      <c r="D48" s="152"/>
      <c r="E48" s="152"/>
      <c r="F48" s="152"/>
    </row>
  </sheetData>
  <sheetProtection/>
  <mergeCells count="19">
    <mergeCell ref="A19:G19"/>
    <mergeCell ref="A12:G12"/>
    <mergeCell ref="A23:G23"/>
    <mergeCell ref="A8:G8"/>
    <mergeCell ref="A10:A11"/>
    <mergeCell ref="B10:B11"/>
    <mergeCell ref="C10:C11"/>
    <mergeCell ref="G10:G11"/>
    <mergeCell ref="D9:F9"/>
    <mergeCell ref="A41:G41"/>
    <mergeCell ref="D10:D11"/>
    <mergeCell ref="E10:F10"/>
    <mergeCell ref="A30:G30"/>
    <mergeCell ref="A40:G40"/>
    <mergeCell ref="A36:G36"/>
    <mergeCell ref="A37:G37"/>
    <mergeCell ref="A14:G14"/>
    <mergeCell ref="A13:G13"/>
    <mergeCell ref="A29:G29"/>
  </mergeCells>
  <printOptions horizontalCentered="1"/>
  <pageMargins left="0.7874015748031497" right="0.3937007874015748" top="0.5905511811023623" bottom="0.3937007874015748" header="0.5118110236220472" footer="0.5118110236220472"/>
  <pageSetup fitToHeight="8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26"/>
  <sheetViews>
    <sheetView showGridLines="0" zoomScalePageLayoutView="0" workbookViewId="0" topLeftCell="A1">
      <selection activeCell="A1" sqref="A1"/>
    </sheetView>
  </sheetViews>
  <sheetFormatPr defaultColWidth="10.140625" defaultRowHeight="15"/>
  <cols>
    <col min="1" max="1" width="93.8515625" style="78" customWidth="1"/>
    <col min="2" max="2" width="18.7109375" style="73" customWidth="1"/>
    <col min="3" max="16384" width="10.140625" style="70" customWidth="1"/>
  </cols>
  <sheetData>
    <row r="1" spans="1:2" ht="15">
      <c r="A1" s="69"/>
      <c r="B1" s="51" t="s">
        <v>267</v>
      </c>
    </row>
    <row r="2" spans="1:2" ht="15">
      <c r="A2" s="71"/>
      <c r="B2" s="52" t="s">
        <v>266</v>
      </c>
    </row>
    <row r="3" spans="1:2" ht="15">
      <c r="A3" s="71"/>
      <c r="B3" s="52" t="s">
        <v>309</v>
      </c>
    </row>
    <row r="4" spans="1:2" ht="15">
      <c r="A4" s="71"/>
      <c r="B4" s="52" t="s">
        <v>72</v>
      </c>
    </row>
    <row r="5" spans="1:2" ht="15">
      <c r="A5" s="71"/>
      <c r="B5" s="52" t="s">
        <v>76</v>
      </c>
    </row>
    <row r="6" spans="1:2" ht="15">
      <c r="A6" s="71"/>
      <c r="B6" s="79" t="s">
        <v>80</v>
      </c>
    </row>
    <row r="7" spans="1:2" ht="15">
      <c r="A7" s="71"/>
      <c r="B7" s="72"/>
    </row>
    <row r="8" spans="1:2" ht="56.25" customHeight="1">
      <c r="A8" s="326" t="s">
        <v>81</v>
      </c>
      <c r="B8" s="326"/>
    </row>
    <row r="9" ht="15">
      <c r="A9" s="69"/>
    </row>
    <row r="10" ht="15">
      <c r="A10" s="69"/>
    </row>
    <row r="11" spans="1:2" ht="30.75">
      <c r="A11" s="74" t="s">
        <v>265</v>
      </c>
      <c r="B11" s="75" t="s">
        <v>264</v>
      </c>
    </row>
    <row r="12" spans="1:2" ht="15">
      <c r="A12" s="76">
        <v>1</v>
      </c>
      <c r="B12" s="77">
        <v>2</v>
      </c>
    </row>
    <row r="13" spans="1:2" s="246" customFormat="1" ht="36">
      <c r="A13" s="244" t="s">
        <v>426</v>
      </c>
      <c r="B13" s="245">
        <v>30953.4</v>
      </c>
    </row>
    <row r="14" spans="1:2" s="246" customFormat="1" ht="72">
      <c r="A14" s="244" t="s">
        <v>425</v>
      </c>
      <c r="B14" s="245">
        <v>94325.2</v>
      </c>
    </row>
    <row r="15" spans="1:2" s="249" customFormat="1" ht="17.25">
      <c r="A15" s="247" t="s">
        <v>427</v>
      </c>
      <c r="B15" s="248">
        <f>SUM(B13:B14)</f>
        <v>125278.6</v>
      </c>
    </row>
    <row r="16" spans="1:2" s="246" customFormat="1" ht="144">
      <c r="A16" s="250" t="s">
        <v>210</v>
      </c>
      <c r="B16" s="245">
        <v>200</v>
      </c>
    </row>
    <row r="17" spans="1:2" s="246" customFormat="1" ht="126">
      <c r="A17" s="250" t="s">
        <v>211</v>
      </c>
      <c r="B17" s="245">
        <v>200</v>
      </c>
    </row>
    <row r="18" spans="1:2" s="246" customFormat="1" ht="72">
      <c r="A18" s="250" t="s">
        <v>86</v>
      </c>
      <c r="B18" s="245">
        <v>3500</v>
      </c>
    </row>
    <row r="19" spans="1:2" s="246" customFormat="1" ht="162">
      <c r="A19" s="251" t="s">
        <v>87</v>
      </c>
      <c r="B19" s="245">
        <v>2078</v>
      </c>
    </row>
    <row r="20" spans="1:2" s="246" customFormat="1" ht="144">
      <c r="A20" s="252" t="s">
        <v>91</v>
      </c>
      <c r="B20" s="245">
        <v>8340.1</v>
      </c>
    </row>
    <row r="21" spans="1:2" s="249" customFormat="1" ht="126">
      <c r="A21" s="250" t="s">
        <v>140</v>
      </c>
      <c r="B21" s="245">
        <f>155+310</f>
        <v>465</v>
      </c>
    </row>
    <row r="22" spans="1:2" s="249" customFormat="1" ht="108">
      <c r="A22" s="250" t="s">
        <v>0</v>
      </c>
      <c r="B22" s="245">
        <v>2261</v>
      </c>
    </row>
    <row r="23" spans="1:2" s="249" customFormat="1" ht="108">
      <c r="A23" s="250" t="s">
        <v>5</v>
      </c>
      <c r="B23" s="245">
        <v>59561</v>
      </c>
    </row>
    <row r="24" spans="1:2" s="249" customFormat="1" ht="90">
      <c r="A24" s="250" t="s">
        <v>68</v>
      </c>
      <c r="B24" s="245">
        <v>19900.1</v>
      </c>
    </row>
    <row r="25" spans="1:2" s="246" customFormat="1" ht="18">
      <c r="A25" s="247" t="s">
        <v>1</v>
      </c>
      <c r="B25" s="248">
        <f>SUM(B16:B24)</f>
        <v>96505.20000000001</v>
      </c>
    </row>
    <row r="26" spans="1:2" s="246" customFormat="1" ht="18">
      <c r="A26" s="253" t="s">
        <v>365</v>
      </c>
      <c r="B26" s="254">
        <f>B25+B15</f>
        <v>221783.80000000002</v>
      </c>
    </row>
  </sheetData>
  <sheetProtection/>
  <mergeCells count="1">
    <mergeCell ref="A8:B8"/>
  </mergeCells>
  <printOptions horizontalCentered="1"/>
  <pageMargins left="0.984251968503937" right="0.5905511811023623" top="0.5905511811023623" bottom="0.3937007874015748" header="0" footer="0"/>
  <pageSetup fitToHeight="3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216" customWidth="1"/>
    <col min="2" max="2" width="44.00390625" style="216" customWidth="1"/>
    <col min="3" max="3" width="16.421875" style="216" customWidth="1"/>
    <col min="4" max="16384" width="8.8515625" style="216" customWidth="1"/>
  </cols>
  <sheetData>
    <row r="1" spans="2:3" s="219" customFormat="1" ht="12.75">
      <c r="B1" s="220"/>
      <c r="C1" s="51" t="s">
        <v>267</v>
      </c>
    </row>
    <row r="2" spans="2:3" s="219" customFormat="1" ht="12.75">
      <c r="B2" s="220"/>
      <c r="C2" s="52" t="s">
        <v>266</v>
      </c>
    </row>
    <row r="3" spans="2:3" s="219" customFormat="1" ht="12.75">
      <c r="B3" s="220"/>
      <c r="C3" s="52" t="s">
        <v>309</v>
      </c>
    </row>
    <row r="4" spans="2:3" s="219" customFormat="1" ht="12.75">
      <c r="B4" s="220"/>
      <c r="C4" s="52" t="s">
        <v>72</v>
      </c>
    </row>
    <row r="5" spans="2:3" s="219" customFormat="1" ht="12.75">
      <c r="B5" s="220"/>
      <c r="C5" s="52" t="s">
        <v>76</v>
      </c>
    </row>
    <row r="6" spans="1:3" s="219" customFormat="1" ht="13.5">
      <c r="A6" s="221"/>
      <c r="B6" s="221"/>
      <c r="C6" s="222" t="s">
        <v>82</v>
      </c>
    </row>
    <row r="8" spans="1:3" ht="98.25" customHeight="1">
      <c r="A8" s="334" t="s">
        <v>7</v>
      </c>
      <c r="B8" s="334"/>
      <c r="C8" s="334"/>
    </row>
    <row r="9" ht="18">
      <c r="A9" s="216" t="s">
        <v>162</v>
      </c>
    </row>
    <row r="11" spans="1:3" s="278" customFormat="1" ht="30.75">
      <c r="A11" s="276" t="s">
        <v>143</v>
      </c>
      <c r="B11" s="276" t="s">
        <v>163</v>
      </c>
      <c r="C11" s="277" t="s">
        <v>161</v>
      </c>
    </row>
    <row r="12" spans="1:3" ht="58.5" customHeight="1">
      <c r="A12" s="335" t="s">
        <v>180</v>
      </c>
      <c r="B12" s="336"/>
      <c r="C12" s="226">
        <f>SUM(C13:C19)</f>
        <v>2078</v>
      </c>
    </row>
    <row r="13" spans="1:3" ht="36">
      <c r="A13" s="227" t="s">
        <v>165</v>
      </c>
      <c r="B13" s="227" t="s">
        <v>187</v>
      </c>
      <c r="C13" s="228">
        <v>238</v>
      </c>
    </row>
    <row r="14" spans="1:3" ht="54">
      <c r="A14" s="227" t="s">
        <v>164</v>
      </c>
      <c r="B14" s="243" t="s">
        <v>9</v>
      </c>
      <c r="C14" s="226">
        <v>200</v>
      </c>
    </row>
    <row r="15" spans="1:3" ht="54">
      <c r="A15" s="227" t="s">
        <v>166</v>
      </c>
      <c r="B15" s="227" t="s">
        <v>190</v>
      </c>
      <c r="C15" s="228">
        <v>450</v>
      </c>
    </row>
    <row r="16" spans="1:3" ht="54">
      <c r="A16" s="232" t="s">
        <v>167</v>
      </c>
      <c r="B16" s="226" t="s">
        <v>199</v>
      </c>
      <c r="C16" s="228">
        <v>350</v>
      </c>
    </row>
    <row r="17" spans="1:3" ht="36">
      <c r="A17" s="329" t="s">
        <v>169</v>
      </c>
      <c r="B17" s="226" t="s">
        <v>202</v>
      </c>
      <c r="C17" s="228">
        <v>140</v>
      </c>
    </row>
    <row r="18" spans="1:3" ht="18">
      <c r="A18" s="331"/>
      <c r="B18" s="228" t="s">
        <v>192</v>
      </c>
      <c r="C18" s="228">
        <v>500</v>
      </c>
    </row>
    <row r="19" spans="1:3" ht="36">
      <c r="A19" s="229" t="s">
        <v>170</v>
      </c>
      <c r="B19" s="226" t="s">
        <v>198</v>
      </c>
      <c r="C19" s="228">
        <v>200</v>
      </c>
    </row>
    <row r="20" spans="1:3" ht="45" customHeight="1">
      <c r="A20" s="335" t="s">
        <v>181</v>
      </c>
      <c r="B20" s="337"/>
      <c r="C20" s="228">
        <f>SUM(C21:C42)</f>
        <v>8340.1</v>
      </c>
    </row>
    <row r="21" spans="1:3" ht="54">
      <c r="A21" s="329" t="s">
        <v>172</v>
      </c>
      <c r="B21" s="226" t="s">
        <v>182</v>
      </c>
      <c r="C21" s="228">
        <v>125</v>
      </c>
    </row>
    <row r="22" spans="1:3" ht="72">
      <c r="A22" s="330"/>
      <c r="B22" s="226" t="s">
        <v>184</v>
      </c>
      <c r="C22" s="228">
        <v>175</v>
      </c>
    </row>
    <row r="23" spans="1:3" ht="126">
      <c r="A23" s="330"/>
      <c r="B23" s="226" t="s">
        <v>183</v>
      </c>
      <c r="C23" s="228">
        <v>450</v>
      </c>
    </row>
    <row r="24" spans="1:3" ht="72">
      <c r="A24" s="331"/>
      <c r="B24" s="226" t="s">
        <v>185</v>
      </c>
      <c r="C24" s="228">
        <v>250</v>
      </c>
    </row>
    <row r="25" spans="1:3" ht="36">
      <c r="A25" s="227" t="s">
        <v>165</v>
      </c>
      <c r="B25" s="226" t="s">
        <v>186</v>
      </c>
      <c r="C25" s="228">
        <v>85</v>
      </c>
    </row>
    <row r="26" spans="1:3" ht="54">
      <c r="A26" s="227" t="s">
        <v>164</v>
      </c>
      <c r="B26" s="226" t="s">
        <v>188</v>
      </c>
      <c r="C26" s="228">
        <v>300</v>
      </c>
    </row>
    <row r="27" spans="1:3" ht="72">
      <c r="A27" s="227" t="s">
        <v>166</v>
      </c>
      <c r="B27" s="226" t="s">
        <v>189</v>
      </c>
      <c r="C27" s="228">
        <v>250</v>
      </c>
    </row>
    <row r="28" spans="1:3" ht="53.25" customHeight="1">
      <c r="A28" s="332" t="s">
        <v>173</v>
      </c>
      <c r="B28" s="226" t="s">
        <v>194</v>
      </c>
      <c r="C28" s="228">
        <v>470</v>
      </c>
    </row>
    <row r="29" spans="1:3" ht="54">
      <c r="A29" s="333"/>
      <c r="B29" s="226" t="s">
        <v>32</v>
      </c>
      <c r="C29" s="228">
        <v>500</v>
      </c>
    </row>
    <row r="30" spans="1:3" ht="36">
      <c r="A30" s="332" t="s">
        <v>174</v>
      </c>
      <c r="B30" s="227" t="s">
        <v>203</v>
      </c>
      <c r="C30" s="228">
        <v>812.5</v>
      </c>
    </row>
    <row r="31" spans="1:3" ht="36">
      <c r="A31" s="333"/>
      <c r="B31" s="227" t="s">
        <v>204</v>
      </c>
      <c r="C31" s="228">
        <v>327.6</v>
      </c>
    </row>
    <row r="32" spans="1:3" ht="36">
      <c r="A32" s="227" t="s">
        <v>170</v>
      </c>
      <c r="B32" s="226" t="s">
        <v>197</v>
      </c>
      <c r="C32" s="228">
        <f>500+800</f>
        <v>1300</v>
      </c>
    </row>
    <row r="33" spans="1:3" ht="36">
      <c r="A33" s="332" t="s">
        <v>167</v>
      </c>
      <c r="B33" s="226" t="s">
        <v>200</v>
      </c>
      <c r="C33" s="228">
        <v>250</v>
      </c>
    </row>
    <row r="34" spans="1:3" ht="54">
      <c r="A34" s="333"/>
      <c r="B34" s="226" t="s">
        <v>33</v>
      </c>
      <c r="C34" s="228">
        <v>1412</v>
      </c>
    </row>
    <row r="35" spans="1:3" ht="36">
      <c r="A35" s="227" t="s">
        <v>175</v>
      </c>
      <c r="B35" s="227" t="s">
        <v>191</v>
      </c>
      <c r="C35" s="228">
        <v>100</v>
      </c>
    </row>
    <row r="36" spans="1:3" ht="72">
      <c r="A36" s="227" t="s">
        <v>168</v>
      </c>
      <c r="B36" s="243" t="s">
        <v>10</v>
      </c>
      <c r="C36" s="228">
        <v>100</v>
      </c>
    </row>
    <row r="37" spans="1:3" ht="54">
      <c r="A37" s="227" t="s">
        <v>176</v>
      </c>
      <c r="B37" s="230" t="s">
        <v>205</v>
      </c>
      <c r="C37" s="228">
        <v>400</v>
      </c>
    </row>
    <row r="38" spans="1:3" ht="54">
      <c r="A38" s="332" t="s">
        <v>177</v>
      </c>
      <c r="B38" s="226" t="s">
        <v>195</v>
      </c>
      <c r="C38" s="228">
        <v>140</v>
      </c>
    </row>
    <row r="39" spans="1:3" ht="36">
      <c r="A39" s="333"/>
      <c r="B39" s="226" t="s">
        <v>196</v>
      </c>
      <c r="C39" s="228">
        <v>100</v>
      </c>
    </row>
    <row r="40" spans="1:3" ht="54">
      <c r="A40" s="332" t="s">
        <v>178</v>
      </c>
      <c r="B40" s="227" t="s">
        <v>206</v>
      </c>
      <c r="C40" s="228">
        <v>125</v>
      </c>
    </row>
    <row r="41" spans="1:3" ht="72">
      <c r="A41" s="333"/>
      <c r="B41" s="227" t="s">
        <v>201</v>
      </c>
      <c r="C41" s="228">
        <v>118</v>
      </c>
    </row>
    <row r="42" spans="1:3" ht="54">
      <c r="A42" s="227" t="s">
        <v>171</v>
      </c>
      <c r="B42" s="226" t="s">
        <v>193</v>
      </c>
      <c r="C42" s="228">
        <v>550</v>
      </c>
    </row>
    <row r="43" spans="1:3" ht="18">
      <c r="A43" s="327" t="s">
        <v>179</v>
      </c>
      <c r="B43" s="328"/>
      <c r="C43" s="231">
        <f>C12+C20</f>
        <v>10418.1</v>
      </c>
    </row>
  </sheetData>
  <sheetProtection/>
  <mergeCells count="11">
    <mergeCell ref="A8:C8"/>
    <mergeCell ref="A12:B12"/>
    <mergeCell ref="A20:B20"/>
    <mergeCell ref="A43:B43"/>
    <mergeCell ref="A21:A24"/>
    <mergeCell ref="A17:A18"/>
    <mergeCell ref="A38:A39"/>
    <mergeCell ref="A30:A31"/>
    <mergeCell ref="A28:A29"/>
    <mergeCell ref="A33:A34"/>
    <mergeCell ref="A40:A41"/>
  </mergeCells>
  <printOptions horizontalCentered="1"/>
  <pageMargins left="0.984251968503937" right="0.5905511811023623" top="0.5905511811023623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78.8515625" style="234" customWidth="1"/>
    <col min="2" max="2" width="14.421875" style="234" customWidth="1"/>
    <col min="3" max="16384" width="8.7109375" style="234" customWidth="1"/>
  </cols>
  <sheetData>
    <row r="1" spans="1:3" s="109" customFormat="1" ht="15" customHeight="1">
      <c r="A1" s="51"/>
      <c r="B1" s="51" t="s">
        <v>267</v>
      </c>
      <c r="C1" s="233"/>
    </row>
    <row r="2" spans="1:3" s="109" customFormat="1" ht="15" customHeight="1">
      <c r="A2" s="52"/>
      <c r="B2" s="52" t="s">
        <v>266</v>
      </c>
      <c r="C2" s="110"/>
    </row>
    <row r="3" spans="1:3" s="109" customFormat="1" ht="15" customHeight="1">
      <c r="A3" s="52"/>
      <c r="B3" s="52" t="s">
        <v>309</v>
      </c>
      <c r="C3" s="110"/>
    </row>
    <row r="4" spans="1:3" s="109" customFormat="1" ht="15" customHeight="1">
      <c r="A4" s="52"/>
      <c r="B4" s="52" t="s">
        <v>72</v>
      </c>
      <c r="C4" s="110"/>
    </row>
    <row r="5" spans="1:3" s="109" customFormat="1" ht="15" customHeight="1">
      <c r="A5" s="52"/>
      <c r="B5" s="52" t="s">
        <v>76</v>
      </c>
      <c r="C5" s="110"/>
    </row>
    <row r="6" spans="1:3" s="109" customFormat="1" ht="15" customHeight="1">
      <c r="A6" s="338" t="s">
        <v>83</v>
      </c>
      <c r="B6" s="338"/>
      <c r="C6" s="110"/>
    </row>
    <row r="8" spans="1:2" ht="77.25" customHeight="1">
      <c r="A8" s="339" t="s">
        <v>8</v>
      </c>
      <c r="B8" s="339"/>
    </row>
    <row r="11" spans="1:2" s="281" customFormat="1" ht="39" customHeight="1">
      <c r="A11" s="279" t="s">
        <v>143</v>
      </c>
      <c r="B11" s="280" t="s">
        <v>161</v>
      </c>
    </row>
    <row r="12" spans="1:2" s="237" customFormat="1" ht="39" customHeight="1" hidden="1">
      <c r="A12" s="235"/>
      <c r="B12" s="236"/>
    </row>
    <row r="13" spans="1:2" s="237" customFormat="1" ht="39" customHeight="1" hidden="1">
      <c r="A13" s="235"/>
      <c r="B13" s="236"/>
    </row>
    <row r="14" spans="1:2" s="237" customFormat="1" ht="39" customHeight="1">
      <c r="A14" s="239" t="s">
        <v>4</v>
      </c>
      <c r="B14" s="236">
        <f>B15+B16</f>
        <v>2261</v>
      </c>
    </row>
    <row r="15" spans="1:2" ht="18">
      <c r="A15" s="239" t="s">
        <v>174</v>
      </c>
      <c r="B15" s="238">
        <v>265</v>
      </c>
    </row>
    <row r="16" spans="1:2" ht="18">
      <c r="A16" s="239" t="s">
        <v>164</v>
      </c>
      <c r="B16" s="238">
        <v>1996</v>
      </c>
    </row>
    <row r="17" spans="1:2" ht="18">
      <c r="A17" s="240" t="s">
        <v>179</v>
      </c>
      <c r="B17" s="241">
        <f>B14</f>
        <v>2261</v>
      </c>
    </row>
  </sheetData>
  <sheetProtection/>
  <mergeCells count="2">
    <mergeCell ref="A6:B6"/>
    <mergeCell ref="A8:B8"/>
  </mergeCells>
  <printOptions horizontalCentered="1"/>
  <pageMargins left="0.984251968503937" right="0.3937007874015748" top="0.5905511811023623" bottom="0.3937007874015748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2015-02-27T07:51:12Z</cp:lastPrinted>
  <dcterms:created xsi:type="dcterms:W3CDTF">2013-10-22T11:59:53Z</dcterms:created>
  <dcterms:modified xsi:type="dcterms:W3CDTF">2015-02-27T11:30:00Z</dcterms:modified>
  <cp:category/>
  <cp:version/>
  <cp:contentType/>
  <cp:contentStatus/>
</cp:coreProperties>
</file>